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Data\Temp\"/>
    </mc:Choice>
  </mc:AlternateContent>
  <xr:revisionPtr revIDLastSave="0" documentId="13_ncr:1_{D1B96FDA-B70B-4D4A-9DAA-7EC274CD7C2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ntent" sheetId="29" r:id="rId1"/>
    <sheet name="S1_Populations" sheetId="8" r:id="rId2"/>
    <sheet name="S2_FCM" sheetId="1" r:id="rId3"/>
    <sheet name="S3_2n_2C_GC_Achen_Stom" sheetId="7" r:id="rId4"/>
    <sheet name="S4_Primers" sheetId="12" r:id="rId5"/>
    <sheet name="S5_Sequence_No" sheetId="30" r:id="rId6"/>
    <sheet name="S6_Regression models" sheetId="33" r:id="rId7"/>
    <sheet name="S7_Paritions_information" sheetId="34" r:id="rId8"/>
    <sheet name="S8_Phylog Signal" sheetId="3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1" i="30" l="1"/>
  <c r="O19" i="30"/>
  <c r="N230" i="30"/>
  <c r="M230" i="30"/>
  <c r="M231" i="30" s="1"/>
  <c r="L230" i="30"/>
  <c r="K230" i="30"/>
  <c r="J230" i="30"/>
  <c r="I230" i="30"/>
  <c r="I231" i="30" s="1"/>
  <c r="H230" i="30"/>
  <c r="H231" i="30" s="1"/>
  <c r="G230" i="30"/>
  <c r="G231" i="30" s="1"/>
  <c r="F230" i="30"/>
  <c r="F231" i="30" s="1"/>
  <c r="E230" i="30"/>
  <c r="E231" i="30" s="1"/>
  <c r="D230" i="30"/>
  <c r="D231" i="30" s="1"/>
  <c r="C230" i="30"/>
  <c r="C231" i="30" s="1"/>
  <c r="O228" i="30"/>
  <c r="O227" i="30"/>
  <c r="O226" i="30"/>
  <c r="O225" i="30"/>
  <c r="O224" i="30"/>
  <c r="O223" i="30"/>
  <c r="O222" i="30"/>
  <c r="O221" i="30"/>
  <c r="O220" i="30"/>
  <c r="O219" i="30"/>
  <c r="O218" i="30"/>
  <c r="O217" i="30"/>
  <c r="O216" i="30"/>
  <c r="O215" i="30"/>
  <c r="O214" i="30"/>
  <c r="O213" i="30"/>
  <c r="O212" i="30"/>
  <c r="O211" i="30"/>
  <c r="O210" i="30"/>
  <c r="O209" i="30"/>
  <c r="O208" i="30"/>
  <c r="O207" i="30"/>
  <c r="O206" i="30"/>
  <c r="O205" i="30"/>
  <c r="O204" i="30"/>
  <c r="O203" i="30"/>
  <c r="O202" i="30"/>
  <c r="O201" i="30"/>
  <c r="O200" i="30"/>
  <c r="O199" i="30"/>
  <c r="O198" i="30"/>
  <c r="O197" i="30"/>
  <c r="O196" i="30"/>
  <c r="O195" i="30"/>
  <c r="O194" i="30"/>
  <c r="O193" i="30"/>
  <c r="O192" i="30"/>
  <c r="O191" i="30"/>
  <c r="O190" i="30"/>
  <c r="O189" i="30"/>
  <c r="O188" i="30"/>
  <c r="O187" i="30"/>
  <c r="O186" i="30"/>
  <c r="O185" i="30"/>
  <c r="O184" i="30"/>
  <c r="O183" i="30"/>
  <c r="O182" i="30"/>
  <c r="O181" i="30"/>
  <c r="O180" i="30"/>
  <c r="O179" i="30"/>
  <c r="O178" i="30"/>
  <c r="O177" i="30"/>
  <c r="O176" i="30"/>
  <c r="O175" i="30"/>
  <c r="O174" i="30"/>
  <c r="O173" i="30"/>
  <c r="O172" i="30"/>
  <c r="O171" i="30"/>
  <c r="O170" i="30"/>
  <c r="O169" i="30"/>
  <c r="O168" i="30"/>
  <c r="O167" i="30"/>
  <c r="O166" i="30"/>
  <c r="O165" i="30"/>
  <c r="O164" i="30"/>
  <c r="O163" i="30"/>
  <c r="O162" i="30"/>
  <c r="O161" i="30"/>
  <c r="O160" i="30"/>
  <c r="O159" i="30"/>
  <c r="O158" i="30"/>
  <c r="O157" i="30"/>
  <c r="O156" i="30"/>
  <c r="O155" i="30"/>
  <c r="O154" i="30"/>
  <c r="O153" i="30"/>
  <c r="O152" i="30"/>
  <c r="O151" i="30"/>
  <c r="O150" i="30"/>
  <c r="O149" i="30"/>
  <c r="O148" i="30"/>
  <c r="O147" i="30"/>
  <c r="O146" i="30"/>
  <c r="O145" i="30"/>
  <c r="O144" i="30"/>
  <c r="O143" i="30"/>
  <c r="O142" i="30"/>
  <c r="O141" i="30"/>
  <c r="O140" i="30"/>
  <c r="O139" i="30"/>
  <c r="O138" i="30"/>
  <c r="O137" i="30"/>
  <c r="O136" i="30"/>
  <c r="O135" i="30"/>
  <c r="O134" i="30"/>
  <c r="O133" i="30"/>
  <c r="O132" i="30"/>
  <c r="O131" i="30"/>
  <c r="O130" i="30"/>
  <c r="O129" i="30"/>
  <c r="O128" i="30"/>
  <c r="O127" i="30"/>
  <c r="O126" i="30"/>
  <c r="O125" i="30"/>
  <c r="O124" i="30"/>
  <c r="O123" i="30"/>
  <c r="O122" i="30"/>
  <c r="O121" i="30"/>
  <c r="O120" i="30"/>
  <c r="O119" i="30"/>
  <c r="O118" i="30"/>
  <c r="O117" i="30"/>
  <c r="O116" i="30"/>
  <c r="O115" i="30"/>
  <c r="O114" i="30"/>
  <c r="O113" i="30"/>
  <c r="O112" i="30"/>
  <c r="O111" i="30"/>
  <c r="O110" i="30"/>
  <c r="O109" i="30"/>
  <c r="O108" i="30"/>
  <c r="O107" i="30"/>
  <c r="O106" i="30"/>
  <c r="O105" i="30"/>
  <c r="O104" i="30"/>
  <c r="O103" i="30"/>
  <c r="O102" i="30"/>
  <c r="O101" i="30"/>
  <c r="O100" i="30"/>
  <c r="O99" i="30"/>
  <c r="O98" i="30"/>
  <c r="O97" i="30"/>
  <c r="O96" i="30"/>
  <c r="O95" i="30"/>
  <c r="O94" i="30"/>
  <c r="O93" i="30"/>
  <c r="O92" i="30"/>
  <c r="O91" i="30"/>
  <c r="O90" i="30"/>
  <c r="O89" i="30"/>
  <c r="O88" i="30"/>
  <c r="O87" i="30"/>
  <c r="O86" i="30"/>
  <c r="O85" i="30"/>
  <c r="O84" i="30"/>
  <c r="O83" i="30"/>
  <c r="O82" i="30"/>
  <c r="O81" i="30"/>
  <c r="O80" i="30"/>
  <c r="O79" i="30"/>
  <c r="O78" i="30"/>
  <c r="O77" i="30"/>
  <c r="O76" i="30"/>
  <c r="O75" i="30"/>
  <c r="O74" i="30"/>
  <c r="O73" i="30"/>
  <c r="O72" i="30"/>
  <c r="O71" i="30"/>
  <c r="O70" i="30"/>
  <c r="O69" i="30"/>
  <c r="O68" i="30"/>
  <c r="O67" i="30"/>
  <c r="O66" i="30"/>
  <c r="O65" i="30"/>
  <c r="O64" i="30"/>
  <c r="O63" i="30"/>
  <c r="O62" i="30"/>
  <c r="O61" i="30"/>
  <c r="O60" i="30"/>
  <c r="O59" i="30"/>
  <c r="O58" i="30"/>
  <c r="O57" i="30"/>
  <c r="O56" i="30"/>
  <c r="O55" i="30"/>
  <c r="O54" i="30"/>
  <c r="O53" i="30"/>
  <c r="O52" i="30"/>
  <c r="O51" i="30"/>
  <c r="O50" i="30"/>
  <c r="O49" i="30"/>
  <c r="O48" i="30"/>
  <c r="O47" i="30"/>
  <c r="O46" i="30"/>
  <c r="O45" i="30"/>
  <c r="O44" i="30"/>
  <c r="O43" i="30"/>
  <c r="O42" i="30"/>
  <c r="O41" i="30"/>
  <c r="O40" i="30"/>
  <c r="O39" i="30"/>
  <c r="O38" i="30"/>
  <c r="O37" i="30"/>
  <c r="O36" i="30"/>
  <c r="O35" i="30"/>
  <c r="O34" i="30"/>
  <c r="O33" i="30"/>
  <c r="O32" i="30"/>
  <c r="O31" i="30"/>
  <c r="O30" i="30"/>
  <c r="O29" i="30"/>
  <c r="O28" i="30"/>
  <c r="O27" i="30"/>
  <c r="O26" i="30"/>
  <c r="O25" i="30"/>
  <c r="O24" i="30"/>
  <c r="O23" i="30"/>
  <c r="O22" i="30"/>
  <c r="O21" i="30"/>
  <c r="O20" i="30"/>
  <c r="O18" i="30"/>
  <c r="O17" i="30"/>
  <c r="O16" i="30"/>
  <c r="O15" i="30"/>
  <c r="O14" i="30"/>
  <c r="O13" i="30"/>
  <c r="O12" i="30"/>
  <c r="O11" i="30"/>
  <c r="O10" i="30"/>
  <c r="O9" i="30"/>
  <c r="O8" i="30"/>
  <c r="O7" i="30"/>
  <c r="O6" i="30"/>
  <c r="O230" i="30" l="1"/>
  <c r="I29" i="33"/>
  <c r="I26" i="33"/>
  <c r="I25" i="33"/>
  <c r="I20" i="33"/>
  <c r="I19" i="33"/>
  <c r="I18" i="33"/>
  <c r="I3" i="33"/>
  <c r="I4" i="33"/>
  <c r="I9" i="33"/>
  <c r="I10" i="33"/>
  <c r="I13" i="33"/>
  <c r="I2" i="33"/>
  <c r="O4" i="7" l="1"/>
  <c r="Y1707" i="1"/>
  <c r="X1707" i="1"/>
  <c r="L1708" i="1"/>
  <c r="L1709" i="1"/>
  <c r="L1710" i="1"/>
  <c r="L1711" i="1"/>
  <c r="L1707" i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8" i="7"/>
  <c r="K19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2" i="7"/>
  <c r="K93" i="7"/>
  <c r="K94" i="7"/>
  <c r="K95" i="7"/>
  <c r="K98" i="7"/>
  <c r="K100" i="7"/>
  <c r="K101" i="7"/>
  <c r="K104" i="7"/>
  <c r="K105" i="7"/>
  <c r="K106" i="7"/>
  <c r="K107" i="7"/>
  <c r="K108" i="7"/>
  <c r="K109" i="7"/>
  <c r="K111" i="7"/>
  <c r="K112" i="7"/>
  <c r="K114" i="7"/>
  <c r="K115" i="7"/>
  <c r="K116" i="7"/>
  <c r="K117" i="7"/>
  <c r="K120" i="7"/>
  <c r="K121" i="7"/>
  <c r="K3" i="7"/>
  <c r="L295" i="8"/>
  <c r="U1707" i="1" l="1"/>
  <c r="W1707" i="1" s="1"/>
  <c r="K123" i="7"/>
  <c r="K124" i="7"/>
  <c r="T1707" i="1"/>
  <c r="V1707" i="1" s="1"/>
  <c r="O5" i="7"/>
  <c r="O8" i="7"/>
  <c r="O22" i="7"/>
  <c r="X1713" i="1"/>
  <c r="Y1713" i="1"/>
  <c r="L1714" i="1"/>
  <c r="L1715" i="1"/>
  <c r="L1716" i="1"/>
  <c r="L1717" i="1"/>
  <c r="L1718" i="1"/>
  <c r="L1719" i="1"/>
  <c r="L1720" i="1"/>
  <c r="L1721" i="1"/>
  <c r="L1713" i="1"/>
  <c r="Y1735" i="1"/>
  <c r="X1735" i="1"/>
  <c r="L1736" i="1"/>
  <c r="L1737" i="1"/>
  <c r="L1738" i="1"/>
  <c r="L1739" i="1"/>
  <c r="L1740" i="1"/>
  <c r="L1741" i="1"/>
  <c r="L1742" i="1"/>
  <c r="L1743" i="1"/>
  <c r="L1735" i="1"/>
  <c r="Y1930" i="1"/>
  <c r="X1930" i="1"/>
  <c r="O1933" i="1"/>
  <c r="O1934" i="1"/>
  <c r="O1935" i="1"/>
  <c r="O1936" i="1"/>
  <c r="O1937" i="1"/>
  <c r="O1938" i="1"/>
  <c r="O1939" i="1"/>
  <c r="O1932" i="1"/>
  <c r="O1931" i="1"/>
  <c r="O1930" i="1"/>
  <c r="L1931" i="1"/>
  <c r="L1932" i="1"/>
  <c r="L1933" i="1"/>
  <c r="L1934" i="1"/>
  <c r="L1935" i="1"/>
  <c r="L1936" i="1"/>
  <c r="L1937" i="1"/>
  <c r="L1938" i="1"/>
  <c r="L1939" i="1"/>
  <c r="L1930" i="1"/>
  <c r="U1713" i="1" l="1"/>
  <c r="W1713" i="1" s="1"/>
  <c r="T1713" i="1"/>
  <c r="V1713" i="1" s="1"/>
  <c r="U1735" i="1"/>
  <c r="W1735" i="1" s="1"/>
  <c r="T1735" i="1"/>
  <c r="V1735" i="1" s="1"/>
  <c r="T1930" i="1"/>
  <c r="V1930" i="1" s="1"/>
  <c r="U1930" i="1"/>
  <c r="W1930" i="1" s="1"/>
  <c r="O21" i="7" l="1"/>
  <c r="L21" i="7"/>
  <c r="L123" i="7" s="1"/>
  <c r="J124" i="7"/>
  <c r="J123" i="7"/>
  <c r="H124" i="7"/>
  <c r="H123" i="7"/>
  <c r="N124" i="7"/>
  <c r="N123" i="7"/>
  <c r="M124" i="7"/>
  <c r="M123" i="7"/>
  <c r="Q123" i="7"/>
  <c r="R123" i="7"/>
  <c r="Q124" i="7"/>
  <c r="R124" i="7"/>
  <c r="P124" i="7"/>
  <c r="P123" i="7"/>
  <c r="Y373" i="1"/>
  <c r="X373" i="1"/>
  <c r="L391" i="1"/>
  <c r="L392" i="1"/>
  <c r="L393" i="1"/>
  <c r="L394" i="1"/>
  <c r="P394" i="1"/>
  <c r="P393" i="1"/>
  <c r="P392" i="1"/>
  <c r="P391" i="1"/>
  <c r="Y884" i="1"/>
  <c r="X884" i="1"/>
  <c r="L887" i="1"/>
  <c r="L888" i="1"/>
  <c r="L889" i="1"/>
  <c r="Y1845" i="1"/>
  <c r="X1845" i="1"/>
  <c r="L1848" i="1"/>
  <c r="L1849" i="1"/>
  <c r="L1850" i="1"/>
  <c r="L1851" i="1"/>
  <c r="L1852" i="1"/>
  <c r="L124" i="7" l="1"/>
  <c r="L1856" i="1"/>
  <c r="L1855" i="1"/>
  <c r="Y1854" i="1"/>
  <c r="X1854" i="1"/>
  <c r="L1854" i="1"/>
  <c r="U1854" i="1" l="1"/>
  <c r="W1854" i="1" s="1"/>
  <c r="T1854" i="1"/>
  <c r="V1854" i="1" s="1"/>
  <c r="O13" i="7" l="1"/>
  <c r="Y1766" i="1"/>
  <c r="X1766" i="1"/>
  <c r="L1767" i="1"/>
  <c r="L1768" i="1"/>
  <c r="L1769" i="1"/>
  <c r="L1770" i="1"/>
  <c r="L1771" i="1"/>
  <c r="L1766" i="1"/>
  <c r="P1766" i="1"/>
  <c r="O1766" i="1"/>
  <c r="O120" i="7"/>
  <c r="Y1915" i="1"/>
  <c r="X1915" i="1"/>
  <c r="L1916" i="1"/>
  <c r="L1917" i="1"/>
  <c r="L1918" i="1"/>
  <c r="L1919" i="1"/>
  <c r="L1915" i="1"/>
  <c r="U1766" i="1" l="1"/>
  <c r="W1766" i="1" s="1"/>
  <c r="U1915" i="1"/>
  <c r="W1915" i="1" s="1"/>
  <c r="T1766" i="1"/>
  <c r="V1766" i="1" s="1"/>
  <c r="T1915" i="1"/>
  <c r="V1915" i="1" s="1"/>
  <c r="O121" i="7" l="1"/>
  <c r="O18" i="7"/>
  <c r="Y1799" i="1"/>
  <c r="X1799" i="1"/>
  <c r="Y1791" i="1"/>
  <c r="X1791" i="1"/>
  <c r="L1804" i="1"/>
  <c r="L1803" i="1"/>
  <c r="L1802" i="1"/>
  <c r="L1801" i="1"/>
  <c r="L1800" i="1"/>
  <c r="L1799" i="1"/>
  <c r="L1792" i="1"/>
  <c r="L1793" i="1"/>
  <c r="L1794" i="1"/>
  <c r="L1795" i="1"/>
  <c r="L1791" i="1"/>
  <c r="O114" i="7"/>
  <c r="Y1834" i="1"/>
  <c r="X1834" i="1"/>
  <c r="O1837" i="1"/>
  <c r="O1838" i="1"/>
  <c r="O1839" i="1"/>
  <c r="O1836" i="1"/>
  <c r="O1835" i="1"/>
  <c r="O1834" i="1"/>
  <c r="L1835" i="1"/>
  <c r="L1836" i="1"/>
  <c r="L1837" i="1"/>
  <c r="L1838" i="1"/>
  <c r="L1839" i="1"/>
  <c r="L1834" i="1"/>
  <c r="O115" i="7"/>
  <c r="Y1872" i="1"/>
  <c r="X1872" i="1"/>
  <c r="L1875" i="1"/>
  <c r="L1876" i="1"/>
  <c r="L1877" i="1"/>
  <c r="L1878" i="1"/>
  <c r="L1879" i="1"/>
  <c r="P1876" i="1"/>
  <c r="P1875" i="1"/>
  <c r="Y1865" i="1"/>
  <c r="X1865" i="1"/>
  <c r="L1866" i="1"/>
  <c r="L1867" i="1"/>
  <c r="L1868" i="1"/>
  <c r="L1869" i="1"/>
  <c r="L1870" i="1"/>
  <c r="L1865" i="1"/>
  <c r="Y1886" i="1"/>
  <c r="X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886" i="1"/>
  <c r="T1791" i="1" l="1"/>
  <c r="V1791" i="1" s="1"/>
  <c r="T1799" i="1"/>
  <c r="V1799" i="1" s="1"/>
  <c r="U1799" i="1"/>
  <c r="W1799" i="1" s="1"/>
  <c r="U1791" i="1"/>
  <c r="W1791" i="1" s="1"/>
  <c r="U1834" i="1"/>
  <c r="W1834" i="1" s="1"/>
  <c r="T1834" i="1"/>
  <c r="V1834" i="1" s="1"/>
  <c r="U1865" i="1"/>
  <c r="W1865" i="1" s="1"/>
  <c r="T1865" i="1"/>
  <c r="V1865" i="1" s="1"/>
  <c r="U1886" i="1"/>
  <c r="W1886" i="1" s="1"/>
  <c r="T1886" i="1"/>
  <c r="V1886" i="1" s="1"/>
  <c r="X1725" i="1" l="1"/>
  <c r="Y1725" i="1"/>
  <c r="L1731" i="1"/>
  <c r="L1732" i="1"/>
  <c r="L1733" i="1"/>
  <c r="P1733" i="1"/>
  <c r="P1732" i="1"/>
  <c r="P1731" i="1"/>
  <c r="Y1781" i="1"/>
  <c r="X1781" i="1"/>
  <c r="L1782" i="1"/>
  <c r="L1783" i="1"/>
  <c r="L1784" i="1"/>
  <c r="L1785" i="1"/>
  <c r="L1786" i="1"/>
  <c r="L1787" i="1"/>
  <c r="L1788" i="1"/>
  <c r="L1789" i="1"/>
  <c r="L1781" i="1"/>
  <c r="Y1881" i="1"/>
  <c r="X1881" i="1"/>
  <c r="L1882" i="1"/>
  <c r="L1883" i="1"/>
  <c r="L1884" i="1"/>
  <c r="K295" i="8"/>
  <c r="W1843" i="1"/>
  <c r="V1843" i="1"/>
  <c r="W1841" i="1"/>
  <c r="V1841" i="1"/>
  <c r="U1816" i="1"/>
  <c r="W1816" i="1" s="1"/>
  <c r="T1816" i="1"/>
  <c r="V1816" i="1" s="1"/>
  <c r="W1797" i="1"/>
  <c r="V1797" i="1"/>
  <c r="W1779" i="1"/>
  <c r="V1779" i="1"/>
  <c r="W1777" i="1"/>
  <c r="V1777" i="1"/>
  <c r="W1747" i="1"/>
  <c r="V1747" i="1"/>
  <c r="W1745" i="1"/>
  <c r="V1745" i="1"/>
  <c r="W1723" i="1"/>
  <c r="V1723" i="1"/>
  <c r="L1723" i="1"/>
  <c r="W1705" i="1"/>
  <c r="V1705" i="1"/>
  <c r="O1901" i="1"/>
  <c r="P1832" i="1"/>
  <c r="O1832" i="1"/>
  <c r="L1832" i="1"/>
  <c r="P1831" i="1"/>
  <c r="O1831" i="1"/>
  <c r="L1831" i="1"/>
  <c r="AE1830" i="1"/>
  <c r="Y1830" i="1"/>
  <c r="X1830" i="1"/>
  <c r="P1830" i="1"/>
  <c r="O1830" i="1"/>
  <c r="L1830" i="1"/>
  <c r="P1828" i="1"/>
  <c r="O1828" i="1"/>
  <c r="L1828" i="1"/>
  <c r="P1827" i="1"/>
  <c r="O1827" i="1"/>
  <c r="L1827" i="1"/>
  <c r="AE1826" i="1"/>
  <c r="Y1826" i="1"/>
  <c r="X1826" i="1"/>
  <c r="P1826" i="1"/>
  <c r="O1826" i="1"/>
  <c r="L1826" i="1"/>
  <c r="U1781" i="1" l="1"/>
  <c r="W1781" i="1" s="1"/>
  <c r="T1781" i="1"/>
  <c r="V1781" i="1" s="1"/>
  <c r="T1830" i="1"/>
  <c r="V1830" i="1" s="1"/>
  <c r="AC1830" i="1"/>
  <c r="AD1830" i="1"/>
  <c r="U1830" i="1"/>
  <c r="W1830" i="1" s="1"/>
  <c r="U1826" i="1"/>
  <c r="W1826" i="1" s="1"/>
  <c r="AC1826" i="1"/>
  <c r="AD1826" i="1"/>
  <c r="T1826" i="1"/>
  <c r="V1826" i="1" s="1"/>
  <c r="Y481" i="1" l="1"/>
  <c r="X481" i="1"/>
  <c r="O501" i="1"/>
  <c r="P501" i="1"/>
  <c r="O502" i="1"/>
  <c r="P502" i="1"/>
  <c r="O503" i="1"/>
  <c r="P503" i="1"/>
  <c r="O504" i="1"/>
  <c r="P504" i="1"/>
  <c r="O505" i="1"/>
  <c r="P505" i="1"/>
  <c r="O506" i="1"/>
  <c r="P506" i="1"/>
  <c r="O507" i="1"/>
  <c r="P507" i="1"/>
  <c r="O508" i="1"/>
  <c r="P508" i="1"/>
  <c r="O509" i="1"/>
  <c r="P509" i="1"/>
  <c r="O510" i="1"/>
  <c r="P510" i="1"/>
  <c r="O511" i="1"/>
  <c r="P511" i="1"/>
  <c r="O512" i="1"/>
  <c r="P512" i="1"/>
  <c r="O513" i="1"/>
  <c r="P513" i="1"/>
  <c r="O514" i="1"/>
  <c r="P514" i="1"/>
  <c r="O515" i="1"/>
  <c r="P515" i="1"/>
  <c r="O516" i="1"/>
  <c r="P516" i="1"/>
  <c r="O517" i="1"/>
  <c r="P517" i="1"/>
  <c r="O518" i="1"/>
  <c r="P518" i="1"/>
  <c r="O519" i="1"/>
  <c r="P519" i="1"/>
  <c r="O520" i="1"/>
  <c r="P520" i="1"/>
  <c r="O521" i="1"/>
  <c r="P521" i="1"/>
  <c r="O522" i="1"/>
  <c r="P522" i="1"/>
  <c r="O523" i="1"/>
  <c r="P523" i="1"/>
  <c r="O524" i="1"/>
  <c r="P524" i="1"/>
  <c r="O525" i="1"/>
  <c r="P525" i="1"/>
  <c r="O498" i="1"/>
  <c r="P498" i="1"/>
  <c r="O499" i="1"/>
  <c r="P499" i="1"/>
  <c r="O500" i="1"/>
  <c r="P500" i="1"/>
  <c r="L1881" i="1"/>
  <c r="T1881" i="1" s="1"/>
  <c r="O1904" i="1"/>
  <c r="O1905" i="1"/>
  <c r="O1906" i="1"/>
  <c r="O1907" i="1"/>
  <c r="O1908" i="1"/>
  <c r="O1909" i="1"/>
  <c r="O1910" i="1"/>
  <c r="O1911" i="1"/>
  <c r="O1912" i="1"/>
  <c r="O1913" i="1"/>
  <c r="O1874" i="1"/>
  <c r="O1873" i="1"/>
  <c r="O1903" i="1"/>
  <c r="O1902" i="1"/>
  <c r="O1846" i="1"/>
  <c r="O1847" i="1"/>
  <c r="O1845" i="1"/>
  <c r="O1861" i="1"/>
  <c r="O1862" i="1"/>
  <c r="O1863" i="1"/>
  <c r="O1860" i="1"/>
  <c r="O1859" i="1"/>
  <c r="O1927" i="1"/>
  <c r="O1928" i="1"/>
  <c r="O1926" i="1"/>
  <c r="O1922" i="1"/>
  <c r="O1923" i="1"/>
  <c r="O1924" i="1"/>
  <c r="O1921" i="1"/>
  <c r="O1807" i="1"/>
  <c r="O1808" i="1"/>
  <c r="O1809" i="1"/>
  <c r="O1810" i="1"/>
  <c r="O1811" i="1"/>
  <c r="O1812" i="1"/>
  <c r="O1813" i="1"/>
  <c r="O1814" i="1"/>
  <c r="O1806" i="1"/>
  <c r="O1774" i="1"/>
  <c r="O1775" i="1"/>
  <c r="O1773" i="1"/>
  <c r="O1761" i="1"/>
  <c r="O1762" i="1"/>
  <c r="O1763" i="1"/>
  <c r="O1764" i="1"/>
  <c r="O1760" i="1"/>
  <c r="O1755" i="1"/>
  <c r="O1756" i="1"/>
  <c r="O1757" i="1"/>
  <c r="O1758" i="1"/>
  <c r="O1754" i="1"/>
  <c r="O1753" i="1"/>
  <c r="O1752" i="1"/>
  <c r="O1751" i="1"/>
  <c r="O1750" i="1"/>
  <c r="O1749" i="1"/>
  <c r="O1726" i="1"/>
  <c r="O1727" i="1"/>
  <c r="O1728" i="1"/>
  <c r="O1729" i="1"/>
  <c r="O1730" i="1"/>
  <c r="O1700" i="1"/>
  <c r="O1701" i="1"/>
  <c r="O1699" i="1"/>
  <c r="O1697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35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34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18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02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480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55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30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384" i="1"/>
  <c r="O1374" i="1"/>
  <c r="O1375" i="1"/>
  <c r="O1376" i="1"/>
  <c r="O1377" i="1"/>
  <c r="O1378" i="1"/>
  <c r="O1379" i="1"/>
  <c r="O1380" i="1"/>
  <c r="O1381" i="1"/>
  <c r="O1382" i="1"/>
  <c r="O1373" i="1"/>
  <c r="O1363" i="1"/>
  <c r="O1364" i="1"/>
  <c r="O1365" i="1"/>
  <c r="O1366" i="1"/>
  <c r="O1367" i="1"/>
  <c r="O1368" i="1"/>
  <c r="O1369" i="1"/>
  <c r="O1370" i="1"/>
  <c r="O1371" i="1"/>
  <c r="O1362" i="1"/>
  <c r="O1359" i="1"/>
  <c r="O1360" i="1"/>
  <c r="O1358" i="1"/>
  <c r="O1357" i="1"/>
  <c r="O1356" i="1"/>
  <c r="O1355" i="1"/>
  <c r="O1354" i="1"/>
  <c r="O1353" i="1"/>
  <c r="O1352" i="1"/>
  <c r="O1351" i="1"/>
  <c r="O1350" i="1"/>
  <c r="O1349" i="1"/>
  <c r="O1347" i="1"/>
  <c r="O1346" i="1"/>
  <c r="O1345" i="1"/>
  <c r="O1344" i="1"/>
  <c r="O1343" i="1"/>
  <c r="O1342" i="1"/>
  <c r="O1341" i="1"/>
  <c r="O1340" i="1"/>
  <c r="O1339" i="1"/>
  <c r="O1338" i="1"/>
  <c r="O1336" i="1"/>
  <c r="O1335" i="1"/>
  <c r="O1334" i="1"/>
  <c r="O1333" i="1"/>
  <c r="O1332" i="1"/>
  <c r="O1331" i="1"/>
  <c r="O1330" i="1"/>
  <c r="O1329" i="1"/>
  <c r="O1328" i="1"/>
  <c r="O1319" i="1"/>
  <c r="O1320" i="1"/>
  <c r="O1321" i="1"/>
  <c r="O1322" i="1"/>
  <c r="O1323" i="1"/>
  <c r="O1324" i="1"/>
  <c r="O1325" i="1"/>
  <c r="O1326" i="1"/>
  <c r="O1318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293" i="1"/>
  <c r="O1285" i="1"/>
  <c r="O1286" i="1"/>
  <c r="O1287" i="1"/>
  <c r="O1288" i="1"/>
  <c r="O1289" i="1"/>
  <c r="O1290" i="1"/>
  <c r="O1291" i="1"/>
  <c r="O1284" i="1"/>
  <c r="O1283" i="1"/>
  <c r="O1282" i="1"/>
  <c r="O1279" i="1"/>
  <c r="O1280" i="1"/>
  <c r="O1278" i="1"/>
  <c r="O1269" i="1"/>
  <c r="O1270" i="1"/>
  <c r="O1271" i="1"/>
  <c r="O1272" i="1"/>
  <c r="O1273" i="1"/>
  <c r="O1274" i="1"/>
  <c r="O1275" i="1"/>
  <c r="O1276" i="1"/>
  <c r="O1268" i="1"/>
  <c r="O1262" i="1"/>
  <c r="O1263" i="1"/>
  <c r="O1264" i="1"/>
  <c r="O1265" i="1"/>
  <c r="O1266" i="1"/>
  <c r="O1261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16" i="1"/>
  <c r="O1215" i="1"/>
  <c r="O1214" i="1"/>
  <c r="O1212" i="1"/>
  <c r="O1211" i="1"/>
  <c r="O1210" i="1"/>
  <c r="O1207" i="1"/>
  <c r="O1208" i="1"/>
  <c r="O1206" i="1"/>
  <c r="O1200" i="1"/>
  <c r="O1201" i="1"/>
  <c r="O1202" i="1"/>
  <c r="O1203" i="1"/>
  <c r="O1204" i="1"/>
  <c r="O1199" i="1"/>
  <c r="O1193" i="1"/>
  <c r="O1194" i="1"/>
  <c r="O1195" i="1"/>
  <c r="O1196" i="1"/>
  <c r="O1197" i="1"/>
  <c r="O1192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73" i="1"/>
  <c r="O1166" i="1"/>
  <c r="O1167" i="1"/>
  <c r="O1168" i="1"/>
  <c r="O1169" i="1"/>
  <c r="O1170" i="1"/>
  <c r="O1171" i="1"/>
  <c r="O1165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36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087" i="1"/>
  <c r="O1079" i="1"/>
  <c r="O1080" i="1"/>
  <c r="O1081" i="1"/>
  <c r="O1082" i="1"/>
  <c r="O1083" i="1"/>
  <c r="O1084" i="1"/>
  <c r="O1085" i="1"/>
  <c r="O1078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51" i="1"/>
  <c r="O1042" i="1"/>
  <c r="O1043" i="1"/>
  <c r="O1044" i="1"/>
  <c r="O1045" i="1"/>
  <c r="O1046" i="1"/>
  <c r="O1047" i="1"/>
  <c r="O1048" i="1"/>
  <c r="O1049" i="1"/>
  <c r="O1041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18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951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17" i="1"/>
  <c r="O905" i="1"/>
  <c r="O906" i="1"/>
  <c r="O907" i="1"/>
  <c r="O908" i="1"/>
  <c r="O909" i="1"/>
  <c r="O910" i="1"/>
  <c r="O911" i="1"/>
  <c r="O912" i="1"/>
  <c r="O913" i="1"/>
  <c r="O914" i="1"/>
  <c r="O915" i="1"/>
  <c r="O904" i="1"/>
  <c r="O892" i="1"/>
  <c r="O893" i="1"/>
  <c r="O894" i="1"/>
  <c r="O895" i="1"/>
  <c r="O896" i="1"/>
  <c r="O897" i="1"/>
  <c r="O898" i="1"/>
  <c r="O899" i="1"/>
  <c r="O900" i="1"/>
  <c r="O901" i="1"/>
  <c r="O902" i="1"/>
  <c r="O891" i="1"/>
  <c r="O885" i="1"/>
  <c r="O886" i="1"/>
  <c r="O884" i="1"/>
  <c r="O875" i="1"/>
  <c r="O876" i="1"/>
  <c r="O877" i="1"/>
  <c r="O878" i="1"/>
  <c r="O879" i="1"/>
  <c r="O880" i="1"/>
  <c r="O881" i="1"/>
  <c r="O882" i="1"/>
  <c r="O874" i="1"/>
  <c r="O865" i="1"/>
  <c r="O866" i="1"/>
  <c r="O867" i="1"/>
  <c r="O868" i="1"/>
  <c r="O869" i="1"/>
  <c r="O870" i="1"/>
  <c r="O871" i="1"/>
  <c r="O872" i="1"/>
  <c r="O864" i="1"/>
  <c r="O854" i="1"/>
  <c r="O855" i="1"/>
  <c r="O856" i="1"/>
  <c r="O857" i="1"/>
  <c r="O858" i="1"/>
  <c r="O859" i="1"/>
  <c r="O860" i="1"/>
  <c r="O861" i="1"/>
  <c r="O862" i="1"/>
  <c r="O853" i="1"/>
  <c r="O847" i="1"/>
  <c r="O848" i="1"/>
  <c r="O849" i="1"/>
  <c r="O850" i="1"/>
  <c r="O851" i="1"/>
  <c r="O846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23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794" i="1"/>
  <c r="O789" i="1"/>
  <c r="O790" i="1"/>
  <c r="O791" i="1"/>
  <c r="O792" i="1"/>
  <c r="O788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39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32" i="1"/>
  <c r="O627" i="1"/>
  <c r="O628" i="1"/>
  <c r="O629" i="1"/>
  <c r="O630" i="1"/>
  <c r="O626" i="1"/>
  <c r="O621" i="1"/>
  <c r="O622" i="1"/>
  <c r="O623" i="1"/>
  <c r="O624" i="1"/>
  <c r="O620" i="1"/>
  <c r="O613" i="1"/>
  <c r="O614" i="1"/>
  <c r="O615" i="1"/>
  <c r="O616" i="1"/>
  <c r="O617" i="1"/>
  <c r="O618" i="1"/>
  <c r="O612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583" i="1"/>
  <c r="O571" i="1"/>
  <c r="O572" i="1"/>
  <c r="O573" i="1"/>
  <c r="O574" i="1"/>
  <c r="O575" i="1"/>
  <c r="O576" i="1"/>
  <c r="O577" i="1"/>
  <c r="O578" i="1"/>
  <c r="O579" i="1"/>
  <c r="O580" i="1"/>
  <c r="O581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27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81" i="1"/>
  <c r="O476" i="1"/>
  <c r="O477" i="1"/>
  <c r="O478" i="1"/>
  <c r="O479" i="1"/>
  <c r="O475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58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27" i="1"/>
  <c r="O424" i="1"/>
  <c r="O425" i="1"/>
  <c r="O423" i="1"/>
  <c r="O414" i="1"/>
  <c r="O415" i="1"/>
  <c r="O416" i="1"/>
  <c r="O417" i="1"/>
  <c r="O418" i="1"/>
  <c r="O419" i="1"/>
  <c r="O420" i="1"/>
  <c r="O421" i="1"/>
  <c r="O413" i="1"/>
  <c r="O404" i="1"/>
  <c r="O405" i="1"/>
  <c r="O406" i="1"/>
  <c r="O407" i="1"/>
  <c r="O408" i="1"/>
  <c r="O409" i="1"/>
  <c r="O410" i="1"/>
  <c r="O411" i="1"/>
  <c r="O403" i="1"/>
  <c r="O397" i="1"/>
  <c r="O398" i="1"/>
  <c r="O399" i="1"/>
  <c r="O400" i="1"/>
  <c r="O401" i="1"/>
  <c r="O396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73" i="1"/>
  <c r="O364" i="1"/>
  <c r="O365" i="1"/>
  <c r="O366" i="1"/>
  <c r="O367" i="1"/>
  <c r="O368" i="1"/>
  <c r="O369" i="1"/>
  <c r="O370" i="1"/>
  <c r="O371" i="1"/>
  <c r="O363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42" i="1"/>
  <c r="O333" i="1"/>
  <c r="O334" i="1"/>
  <c r="O335" i="1"/>
  <c r="O336" i="1"/>
  <c r="O337" i="1"/>
  <c r="O338" i="1"/>
  <c r="O339" i="1"/>
  <c r="O340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278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43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15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193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72" i="1"/>
  <c r="O163" i="1"/>
  <c r="O164" i="1"/>
  <c r="O165" i="1"/>
  <c r="O166" i="1"/>
  <c r="O167" i="1"/>
  <c r="O168" i="1"/>
  <c r="O169" i="1"/>
  <c r="O170" i="1"/>
  <c r="O162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34" i="1"/>
  <c r="O135" i="1"/>
  <c r="O136" i="1"/>
  <c r="O137" i="1"/>
  <c r="O138" i="1"/>
  <c r="O139" i="1"/>
  <c r="O140" i="1"/>
  <c r="O141" i="1"/>
  <c r="O142" i="1"/>
  <c r="O143" i="1"/>
  <c r="O144" i="1"/>
  <c r="O133" i="1"/>
  <c r="O127" i="1"/>
  <c r="O128" i="1"/>
  <c r="O129" i="1"/>
  <c r="O130" i="1"/>
  <c r="O131" i="1"/>
  <c r="O126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08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86" i="1"/>
  <c r="O75" i="1"/>
  <c r="O76" i="1"/>
  <c r="O77" i="1"/>
  <c r="O78" i="1"/>
  <c r="O79" i="1"/>
  <c r="O80" i="1"/>
  <c r="O81" i="1"/>
  <c r="O82" i="1"/>
  <c r="O83" i="1"/>
  <c r="O84" i="1"/>
  <c r="O74" i="1"/>
  <c r="O65" i="1"/>
  <c r="O66" i="1"/>
  <c r="O67" i="1"/>
  <c r="O68" i="1"/>
  <c r="O69" i="1"/>
  <c r="O70" i="1"/>
  <c r="O71" i="1"/>
  <c r="O72" i="1"/>
  <c r="O64" i="1"/>
  <c r="O52" i="1"/>
  <c r="O53" i="1"/>
  <c r="O54" i="1"/>
  <c r="O55" i="1"/>
  <c r="O56" i="1"/>
  <c r="O57" i="1"/>
  <c r="O58" i="1"/>
  <c r="O59" i="1"/>
  <c r="O60" i="1"/>
  <c r="O61" i="1"/>
  <c r="O62" i="1"/>
  <c r="O51" i="1"/>
  <c r="O43" i="1"/>
  <c r="O44" i="1"/>
  <c r="O45" i="1"/>
  <c r="O46" i="1"/>
  <c r="O47" i="1"/>
  <c r="O48" i="1"/>
  <c r="O49" i="1"/>
  <c r="O4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2" i="1"/>
  <c r="AE1901" i="1"/>
  <c r="AE1858" i="1"/>
  <c r="AE1926" i="1"/>
  <c r="AE1921" i="1"/>
  <c r="AE1806" i="1"/>
  <c r="AE1773" i="1"/>
  <c r="AE1760" i="1"/>
  <c r="AE1749" i="1"/>
  <c r="AE1699" i="1"/>
  <c r="AE1635" i="1"/>
  <c r="AE1552" i="1"/>
  <c r="AE1534" i="1"/>
  <c r="AE1518" i="1"/>
  <c r="AE1502" i="1"/>
  <c r="AE1480" i="1"/>
  <c r="AE1455" i="1"/>
  <c r="AE1430" i="1"/>
  <c r="AE1384" i="1"/>
  <c r="AE1373" i="1"/>
  <c r="AE1362" i="1"/>
  <c r="AE1349" i="1"/>
  <c r="AE1338" i="1"/>
  <c r="AE1328" i="1"/>
  <c r="AE1318" i="1"/>
  <c r="AE1293" i="1"/>
  <c r="AE1282" i="1"/>
  <c r="AE1278" i="1"/>
  <c r="AE1268" i="1"/>
  <c r="AE1261" i="1"/>
  <c r="AE1214" i="1"/>
  <c r="AE1210" i="1"/>
  <c r="AE1206" i="1"/>
  <c r="AE1199" i="1"/>
  <c r="AE1192" i="1"/>
  <c r="AE1173" i="1"/>
  <c r="AE1165" i="1"/>
  <c r="AE1136" i="1"/>
  <c r="AE1087" i="1"/>
  <c r="AE1078" i="1"/>
  <c r="AE1051" i="1"/>
  <c r="AE1041" i="1"/>
  <c r="AE1018" i="1"/>
  <c r="AE951" i="1"/>
  <c r="AE917" i="1"/>
  <c r="AE904" i="1"/>
  <c r="AE891" i="1"/>
  <c r="AE874" i="1"/>
  <c r="AE864" i="1"/>
  <c r="AE853" i="1"/>
  <c r="AE846" i="1"/>
  <c r="AE823" i="1"/>
  <c r="AE794" i="1"/>
  <c r="AE788" i="1"/>
  <c r="AE739" i="1"/>
  <c r="AE632" i="1"/>
  <c r="AE620" i="1"/>
  <c r="AE612" i="1"/>
  <c r="AE583" i="1"/>
  <c r="AE527" i="1"/>
  <c r="AE481" i="1"/>
  <c r="AE475" i="1"/>
  <c r="AE458" i="1"/>
  <c r="AE427" i="1"/>
  <c r="AE423" i="1"/>
  <c r="AE413" i="1"/>
  <c r="AE403" i="1"/>
  <c r="AE396" i="1"/>
  <c r="AE363" i="1"/>
  <c r="AE342" i="1"/>
  <c r="AE278" i="1"/>
  <c r="AE243" i="1"/>
  <c r="AE215" i="1"/>
  <c r="AE193" i="1"/>
  <c r="AE172" i="1"/>
  <c r="AE162" i="1"/>
  <c r="AE133" i="1"/>
  <c r="AE126" i="1"/>
  <c r="AE108" i="1"/>
  <c r="AE86" i="1"/>
  <c r="AE74" i="1"/>
  <c r="AE64" i="1"/>
  <c r="AE51" i="1"/>
  <c r="AE42" i="1"/>
  <c r="AE2" i="1"/>
  <c r="P1904" i="1"/>
  <c r="P1905" i="1"/>
  <c r="P1906" i="1"/>
  <c r="P1907" i="1"/>
  <c r="P1908" i="1"/>
  <c r="P1909" i="1"/>
  <c r="P1910" i="1"/>
  <c r="P1911" i="1"/>
  <c r="P1912" i="1"/>
  <c r="P1913" i="1"/>
  <c r="P1874" i="1"/>
  <c r="P1873" i="1"/>
  <c r="P1872" i="1"/>
  <c r="P1903" i="1"/>
  <c r="P1902" i="1"/>
  <c r="P1901" i="1"/>
  <c r="P1846" i="1"/>
  <c r="P1847" i="1"/>
  <c r="P1845" i="1"/>
  <c r="P1861" i="1"/>
  <c r="P1862" i="1"/>
  <c r="P1863" i="1"/>
  <c r="P1860" i="1"/>
  <c r="P1859" i="1"/>
  <c r="P1858" i="1"/>
  <c r="P1927" i="1"/>
  <c r="P1928" i="1"/>
  <c r="P1926" i="1"/>
  <c r="P1922" i="1"/>
  <c r="P1923" i="1"/>
  <c r="P1924" i="1"/>
  <c r="P1921" i="1"/>
  <c r="P1809" i="1"/>
  <c r="P1810" i="1"/>
  <c r="P1811" i="1"/>
  <c r="P1812" i="1"/>
  <c r="P1813" i="1"/>
  <c r="P1814" i="1"/>
  <c r="P1808" i="1"/>
  <c r="P1807" i="1"/>
  <c r="P1806" i="1"/>
  <c r="P1774" i="1"/>
  <c r="P1775" i="1"/>
  <c r="P1773" i="1"/>
  <c r="P1761" i="1"/>
  <c r="P1762" i="1"/>
  <c r="P1763" i="1"/>
  <c r="P1764" i="1"/>
  <c r="P1760" i="1"/>
  <c r="P1755" i="1"/>
  <c r="P1756" i="1"/>
  <c r="P1757" i="1"/>
  <c r="P1758" i="1"/>
  <c r="P1754" i="1"/>
  <c r="P1753" i="1"/>
  <c r="P1752" i="1"/>
  <c r="P1751" i="1"/>
  <c r="P1750" i="1"/>
  <c r="P1749" i="1"/>
  <c r="P1726" i="1"/>
  <c r="P1727" i="1"/>
  <c r="P1728" i="1"/>
  <c r="P1729" i="1"/>
  <c r="P1730" i="1"/>
  <c r="P1725" i="1"/>
  <c r="P1700" i="1"/>
  <c r="P1701" i="1"/>
  <c r="P1699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35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52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34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18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02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480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55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30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384" i="1"/>
  <c r="P1374" i="1"/>
  <c r="P1375" i="1"/>
  <c r="P1376" i="1"/>
  <c r="P1377" i="1"/>
  <c r="P1378" i="1"/>
  <c r="P1379" i="1"/>
  <c r="P1380" i="1"/>
  <c r="P1381" i="1"/>
  <c r="P1382" i="1"/>
  <c r="P1373" i="1"/>
  <c r="P1363" i="1"/>
  <c r="P1364" i="1"/>
  <c r="P1365" i="1"/>
  <c r="P1366" i="1"/>
  <c r="P1367" i="1"/>
  <c r="P1368" i="1"/>
  <c r="P1369" i="1"/>
  <c r="P1370" i="1"/>
  <c r="P1371" i="1"/>
  <c r="P1362" i="1"/>
  <c r="P1350" i="1"/>
  <c r="P1351" i="1"/>
  <c r="P1352" i="1"/>
  <c r="P1353" i="1"/>
  <c r="P1354" i="1"/>
  <c r="P1355" i="1"/>
  <c r="P1356" i="1"/>
  <c r="P1357" i="1"/>
  <c r="P1358" i="1"/>
  <c r="P1359" i="1"/>
  <c r="P1360" i="1"/>
  <c r="P1349" i="1"/>
  <c r="P1347" i="1"/>
  <c r="P1346" i="1"/>
  <c r="P1345" i="1"/>
  <c r="P1344" i="1"/>
  <c r="P1343" i="1"/>
  <c r="P1342" i="1"/>
  <c r="P1341" i="1"/>
  <c r="P1340" i="1"/>
  <c r="P1339" i="1"/>
  <c r="P1338" i="1"/>
  <c r="P1329" i="1"/>
  <c r="P1330" i="1"/>
  <c r="P1331" i="1"/>
  <c r="P1332" i="1"/>
  <c r="P1333" i="1"/>
  <c r="P1334" i="1"/>
  <c r="P1335" i="1"/>
  <c r="P1336" i="1"/>
  <c r="P1328" i="1"/>
  <c r="P1319" i="1"/>
  <c r="P1320" i="1"/>
  <c r="P1321" i="1"/>
  <c r="P1322" i="1"/>
  <c r="P1323" i="1"/>
  <c r="P1324" i="1"/>
  <c r="P1325" i="1"/>
  <c r="P1326" i="1"/>
  <c r="P1318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293" i="1"/>
  <c r="P1285" i="1"/>
  <c r="P1286" i="1"/>
  <c r="P1287" i="1"/>
  <c r="P1288" i="1"/>
  <c r="P1289" i="1"/>
  <c r="P1290" i="1"/>
  <c r="P1291" i="1"/>
  <c r="P1284" i="1"/>
  <c r="P1283" i="1"/>
  <c r="P1282" i="1"/>
  <c r="P1279" i="1"/>
  <c r="P1280" i="1"/>
  <c r="P1278" i="1"/>
  <c r="P1269" i="1"/>
  <c r="P1270" i="1"/>
  <c r="P1271" i="1"/>
  <c r="P1272" i="1"/>
  <c r="P1273" i="1"/>
  <c r="P1274" i="1"/>
  <c r="P1275" i="1"/>
  <c r="P1276" i="1"/>
  <c r="P1268" i="1"/>
  <c r="P1262" i="1"/>
  <c r="P1263" i="1"/>
  <c r="P1264" i="1"/>
  <c r="P1265" i="1"/>
  <c r="P1266" i="1"/>
  <c r="P1261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16" i="1"/>
  <c r="P1215" i="1"/>
  <c r="P1214" i="1"/>
  <c r="P1212" i="1"/>
  <c r="P1211" i="1"/>
  <c r="P1210" i="1"/>
  <c r="P1207" i="1"/>
  <c r="P1208" i="1"/>
  <c r="P1206" i="1"/>
  <c r="P1200" i="1"/>
  <c r="P1201" i="1"/>
  <c r="P1202" i="1"/>
  <c r="P1203" i="1"/>
  <c r="P1204" i="1"/>
  <c r="P1199" i="1"/>
  <c r="P1193" i="1"/>
  <c r="P1194" i="1"/>
  <c r="P1195" i="1"/>
  <c r="P1196" i="1"/>
  <c r="P1197" i="1"/>
  <c r="P1192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73" i="1"/>
  <c r="P1166" i="1"/>
  <c r="P1167" i="1"/>
  <c r="P1168" i="1"/>
  <c r="P1169" i="1"/>
  <c r="P1170" i="1"/>
  <c r="P1171" i="1"/>
  <c r="P1165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36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087" i="1"/>
  <c r="P1079" i="1"/>
  <c r="P1080" i="1"/>
  <c r="P1081" i="1"/>
  <c r="P1082" i="1"/>
  <c r="P1083" i="1"/>
  <c r="P1084" i="1"/>
  <c r="P1085" i="1"/>
  <c r="P1078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51" i="1"/>
  <c r="P1042" i="1"/>
  <c r="P1043" i="1"/>
  <c r="P1044" i="1"/>
  <c r="P1045" i="1"/>
  <c r="P1046" i="1"/>
  <c r="P1047" i="1"/>
  <c r="P1048" i="1"/>
  <c r="P1049" i="1"/>
  <c r="P1041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18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951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17" i="1"/>
  <c r="P905" i="1"/>
  <c r="P906" i="1"/>
  <c r="P907" i="1"/>
  <c r="P908" i="1"/>
  <c r="P909" i="1"/>
  <c r="P910" i="1"/>
  <c r="P911" i="1"/>
  <c r="P912" i="1"/>
  <c r="P913" i="1"/>
  <c r="P914" i="1"/>
  <c r="P915" i="1"/>
  <c r="P904" i="1"/>
  <c r="P892" i="1"/>
  <c r="P893" i="1"/>
  <c r="P894" i="1"/>
  <c r="P895" i="1"/>
  <c r="P896" i="1"/>
  <c r="P897" i="1"/>
  <c r="P898" i="1"/>
  <c r="P899" i="1"/>
  <c r="P900" i="1"/>
  <c r="P901" i="1"/>
  <c r="P902" i="1"/>
  <c r="P891" i="1"/>
  <c r="P885" i="1"/>
  <c r="P886" i="1"/>
  <c r="P884" i="1"/>
  <c r="P875" i="1"/>
  <c r="P876" i="1"/>
  <c r="P877" i="1"/>
  <c r="P878" i="1"/>
  <c r="P879" i="1"/>
  <c r="P880" i="1"/>
  <c r="P881" i="1"/>
  <c r="P882" i="1"/>
  <c r="P874" i="1"/>
  <c r="P865" i="1"/>
  <c r="P866" i="1"/>
  <c r="P867" i="1"/>
  <c r="P868" i="1"/>
  <c r="P869" i="1"/>
  <c r="P870" i="1"/>
  <c r="P871" i="1"/>
  <c r="P872" i="1"/>
  <c r="P864" i="1"/>
  <c r="P854" i="1"/>
  <c r="P855" i="1"/>
  <c r="P856" i="1"/>
  <c r="P857" i="1"/>
  <c r="P858" i="1"/>
  <c r="P859" i="1"/>
  <c r="P860" i="1"/>
  <c r="P861" i="1"/>
  <c r="P862" i="1"/>
  <c r="P853" i="1"/>
  <c r="P847" i="1"/>
  <c r="P848" i="1"/>
  <c r="P849" i="1"/>
  <c r="P850" i="1"/>
  <c r="P851" i="1"/>
  <c r="P846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23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794" i="1"/>
  <c r="P789" i="1"/>
  <c r="P790" i="1"/>
  <c r="P791" i="1"/>
  <c r="P792" i="1"/>
  <c r="P788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39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32" i="1"/>
  <c r="P627" i="1"/>
  <c r="P628" i="1"/>
  <c r="P629" i="1"/>
  <c r="P630" i="1"/>
  <c r="P626" i="1"/>
  <c r="P621" i="1"/>
  <c r="P622" i="1"/>
  <c r="P623" i="1"/>
  <c r="P624" i="1"/>
  <c r="P620" i="1"/>
  <c r="P613" i="1"/>
  <c r="P614" i="1"/>
  <c r="P615" i="1"/>
  <c r="P616" i="1"/>
  <c r="P617" i="1"/>
  <c r="P618" i="1"/>
  <c r="P612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583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27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81" i="1"/>
  <c r="P476" i="1"/>
  <c r="P477" i="1"/>
  <c r="P478" i="1"/>
  <c r="P479" i="1"/>
  <c r="P475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58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27" i="1"/>
  <c r="P424" i="1"/>
  <c r="P425" i="1"/>
  <c r="P423" i="1"/>
  <c r="P414" i="1"/>
  <c r="P415" i="1"/>
  <c r="P416" i="1"/>
  <c r="P417" i="1"/>
  <c r="P418" i="1"/>
  <c r="P419" i="1"/>
  <c r="P420" i="1"/>
  <c r="P421" i="1"/>
  <c r="P413" i="1"/>
  <c r="P404" i="1"/>
  <c r="P405" i="1"/>
  <c r="P406" i="1"/>
  <c r="P407" i="1"/>
  <c r="P408" i="1"/>
  <c r="P409" i="1"/>
  <c r="P410" i="1"/>
  <c r="P411" i="1"/>
  <c r="P403" i="1"/>
  <c r="P397" i="1"/>
  <c r="P398" i="1"/>
  <c r="P399" i="1"/>
  <c r="P400" i="1"/>
  <c r="P401" i="1"/>
  <c r="P396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73" i="1"/>
  <c r="P364" i="1"/>
  <c r="P365" i="1"/>
  <c r="P366" i="1"/>
  <c r="P367" i="1"/>
  <c r="P368" i="1"/>
  <c r="P369" i="1"/>
  <c r="P370" i="1"/>
  <c r="P371" i="1"/>
  <c r="P363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42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278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43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15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193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72" i="1"/>
  <c r="P163" i="1"/>
  <c r="P164" i="1"/>
  <c r="P165" i="1"/>
  <c r="P166" i="1"/>
  <c r="P167" i="1"/>
  <c r="P168" i="1"/>
  <c r="P169" i="1"/>
  <c r="P170" i="1"/>
  <c r="P162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33" i="1"/>
  <c r="P127" i="1"/>
  <c r="P128" i="1"/>
  <c r="P129" i="1"/>
  <c r="P130" i="1"/>
  <c r="P131" i="1"/>
  <c r="P126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08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86" i="1"/>
  <c r="P75" i="1"/>
  <c r="P76" i="1"/>
  <c r="P77" i="1"/>
  <c r="P78" i="1"/>
  <c r="P79" i="1"/>
  <c r="P80" i="1"/>
  <c r="P81" i="1"/>
  <c r="P82" i="1"/>
  <c r="P83" i="1"/>
  <c r="P84" i="1"/>
  <c r="P74" i="1"/>
  <c r="P65" i="1"/>
  <c r="P66" i="1"/>
  <c r="P67" i="1"/>
  <c r="P68" i="1"/>
  <c r="P69" i="1"/>
  <c r="P70" i="1"/>
  <c r="P71" i="1"/>
  <c r="P72" i="1"/>
  <c r="P64" i="1"/>
  <c r="P52" i="1"/>
  <c r="P53" i="1"/>
  <c r="P54" i="1"/>
  <c r="P55" i="1"/>
  <c r="P56" i="1"/>
  <c r="P57" i="1"/>
  <c r="P58" i="1"/>
  <c r="P59" i="1"/>
  <c r="P60" i="1"/>
  <c r="P61" i="1"/>
  <c r="P62" i="1"/>
  <c r="P51" i="1"/>
  <c r="P43" i="1"/>
  <c r="P44" i="1"/>
  <c r="P45" i="1"/>
  <c r="P46" i="1"/>
  <c r="P47" i="1"/>
  <c r="P48" i="1"/>
  <c r="P49" i="1"/>
  <c r="P4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2" i="1"/>
  <c r="X1552" i="1"/>
  <c r="AH1552" i="1"/>
  <c r="Y1552" i="1"/>
  <c r="AH1293" i="1"/>
  <c r="Y1293" i="1"/>
  <c r="X1293" i="1"/>
  <c r="AH1136" i="1"/>
  <c r="Y1136" i="1"/>
  <c r="X1136" i="1"/>
  <c r="AH1087" i="1"/>
  <c r="Y1087" i="1"/>
  <c r="X1087" i="1"/>
  <c r="AH1051" i="1"/>
  <c r="Y1051" i="1"/>
  <c r="X1051" i="1"/>
  <c r="X739" i="1"/>
  <c r="AH739" i="1"/>
  <c r="Y739" i="1"/>
  <c r="X527" i="1"/>
  <c r="AH527" i="1"/>
  <c r="Y527" i="1"/>
  <c r="Y133" i="1"/>
  <c r="X133" i="1"/>
  <c r="AH133" i="1"/>
  <c r="L1874" i="1"/>
  <c r="L1873" i="1"/>
  <c r="L1872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Y1901" i="1"/>
  <c r="X1901" i="1"/>
  <c r="L1901" i="1"/>
  <c r="L1847" i="1"/>
  <c r="L1846" i="1"/>
  <c r="L1845" i="1"/>
  <c r="L1863" i="1"/>
  <c r="L1862" i="1"/>
  <c r="L1861" i="1"/>
  <c r="L1860" i="1"/>
  <c r="L1859" i="1"/>
  <c r="Y1858" i="1"/>
  <c r="X1858" i="1"/>
  <c r="L1858" i="1"/>
  <c r="L1928" i="1"/>
  <c r="L1927" i="1"/>
  <c r="Y1926" i="1"/>
  <c r="X1926" i="1"/>
  <c r="L1926" i="1"/>
  <c r="L1924" i="1"/>
  <c r="L1923" i="1"/>
  <c r="L1922" i="1"/>
  <c r="Y1921" i="1"/>
  <c r="X1921" i="1"/>
  <c r="L1921" i="1"/>
  <c r="L1814" i="1"/>
  <c r="L1813" i="1"/>
  <c r="L1812" i="1"/>
  <c r="L1811" i="1"/>
  <c r="L1810" i="1"/>
  <c r="L1809" i="1"/>
  <c r="L1808" i="1"/>
  <c r="L1807" i="1"/>
  <c r="Y1806" i="1"/>
  <c r="X1806" i="1"/>
  <c r="L1806" i="1"/>
  <c r="L1775" i="1"/>
  <c r="L1774" i="1"/>
  <c r="Y1773" i="1"/>
  <c r="X1773" i="1"/>
  <c r="L1773" i="1"/>
  <c r="L1764" i="1"/>
  <c r="L1763" i="1"/>
  <c r="L1762" i="1"/>
  <c r="L1761" i="1"/>
  <c r="Y1760" i="1"/>
  <c r="X1760" i="1"/>
  <c r="L1760" i="1"/>
  <c r="L1758" i="1"/>
  <c r="L1757" i="1"/>
  <c r="L1756" i="1"/>
  <c r="L1755" i="1"/>
  <c r="L1754" i="1"/>
  <c r="L1753" i="1"/>
  <c r="L1752" i="1"/>
  <c r="L1751" i="1"/>
  <c r="L1750" i="1"/>
  <c r="Y1749" i="1"/>
  <c r="X1749" i="1"/>
  <c r="L1749" i="1"/>
  <c r="L1730" i="1"/>
  <c r="L1729" i="1"/>
  <c r="L1728" i="1"/>
  <c r="L1727" i="1"/>
  <c r="L1726" i="1"/>
  <c r="L1725" i="1"/>
  <c r="U1845" i="1" l="1"/>
  <c r="W1845" i="1" s="1"/>
  <c r="T1845" i="1"/>
  <c r="V1845" i="1" s="1"/>
  <c r="U1872" i="1"/>
  <c r="W1872" i="1" s="1"/>
  <c r="T1872" i="1"/>
  <c r="V1872" i="1" s="1"/>
  <c r="T1725" i="1"/>
  <c r="V1725" i="1" s="1"/>
  <c r="U1725" i="1"/>
  <c r="W1725" i="1" s="1"/>
  <c r="U1881" i="1"/>
  <c r="W1881" i="1" s="1"/>
  <c r="V1881" i="1"/>
  <c r="P1703" i="1"/>
  <c r="P1941" i="1" s="1"/>
  <c r="AC1901" i="1"/>
  <c r="AC481" i="1"/>
  <c r="AD481" i="1"/>
  <c r="AC475" i="1"/>
  <c r="AC788" i="1"/>
  <c r="AC1921" i="1"/>
  <c r="AC2" i="1"/>
  <c r="AC172" i="1"/>
  <c r="AC853" i="1"/>
  <c r="AC1018" i="1"/>
  <c r="AC1206" i="1"/>
  <c r="AC1293" i="1"/>
  <c r="AC1362" i="1"/>
  <c r="AC1760" i="1"/>
  <c r="AC1806" i="1"/>
  <c r="AC1858" i="1"/>
  <c r="AC794" i="1"/>
  <c r="AC1318" i="1"/>
  <c r="AD1210" i="1"/>
  <c r="AD1278" i="1"/>
  <c r="AC363" i="1"/>
  <c r="AC632" i="1"/>
  <c r="AC1078" i="1"/>
  <c r="AC1087" i="1"/>
  <c r="AC1136" i="1"/>
  <c r="AC1328" i="1"/>
  <c r="AC1430" i="1"/>
  <c r="AC1455" i="1"/>
  <c r="AC1480" i="1"/>
  <c r="AC403" i="1"/>
  <c r="AC864" i="1"/>
  <c r="AC1199" i="1"/>
  <c r="AC1268" i="1"/>
  <c r="AC64" i="1"/>
  <c r="AC133" i="1"/>
  <c r="AC458" i="1"/>
  <c r="AC739" i="1"/>
  <c r="AC874" i="1"/>
  <c r="AC904" i="1"/>
  <c r="AC1165" i="1"/>
  <c r="AC1210" i="1"/>
  <c r="AC74" i="1"/>
  <c r="AC108" i="1"/>
  <c r="AC193" i="1"/>
  <c r="AC215" i="1"/>
  <c r="AC243" i="1"/>
  <c r="AC396" i="1"/>
  <c r="AC413" i="1"/>
  <c r="AC423" i="1"/>
  <c r="AC583" i="1"/>
  <c r="AC612" i="1"/>
  <c r="AC626" i="1"/>
  <c r="AC823" i="1"/>
  <c r="AC846" i="1"/>
  <c r="AC951" i="1"/>
  <c r="AC1173" i="1"/>
  <c r="AC1192" i="1"/>
  <c r="AC1261" i="1"/>
  <c r="AC1278" i="1"/>
  <c r="AC1338" i="1"/>
  <c r="AC1349" i="1"/>
  <c r="AC1373" i="1"/>
  <c r="AC1384" i="1"/>
  <c r="AC1502" i="1"/>
  <c r="AC1534" i="1"/>
  <c r="AC1552" i="1"/>
  <c r="AC126" i="1"/>
  <c r="AC342" i="1"/>
  <c r="AC527" i="1"/>
  <c r="AC1518" i="1"/>
  <c r="AC1773" i="1"/>
  <c r="AC1926" i="1"/>
  <c r="AC278" i="1"/>
  <c r="AC1041" i="1"/>
  <c r="AC1214" i="1"/>
  <c r="AC1282" i="1"/>
  <c r="AC1699" i="1"/>
  <c r="AC1749" i="1"/>
  <c r="AC42" i="1"/>
  <c r="AC51" i="1"/>
  <c r="AC86" i="1"/>
  <c r="AC162" i="1"/>
  <c r="AC427" i="1"/>
  <c r="AC620" i="1"/>
  <c r="AC891" i="1"/>
  <c r="AC917" i="1"/>
  <c r="AC1051" i="1"/>
  <c r="AC1635" i="1"/>
  <c r="AD846" i="1"/>
  <c r="AD864" i="1"/>
  <c r="AD1199" i="1"/>
  <c r="AD1338" i="1"/>
  <c r="AD1373" i="1"/>
  <c r="O1703" i="1"/>
  <c r="O1941" i="1" s="1"/>
  <c r="AD475" i="1"/>
  <c r="AD788" i="1"/>
  <c r="AD1165" i="1"/>
  <c r="AD1773" i="1"/>
  <c r="AD1926" i="1"/>
  <c r="AD1173" i="1"/>
  <c r="AD874" i="1"/>
  <c r="AD904" i="1"/>
  <c r="AD74" i="1"/>
  <c r="AD108" i="1"/>
  <c r="AD193" i="1"/>
  <c r="AD243" i="1"/>
  <c r="AD396" i="1"/>
  <c r="AD423" i="1"/>
  <c r="AD583" i="1"/>
  <c r="AD626" i="1"/>
  <c r="AD823" i="1"/>
  <c r="AD1192" i="1"/>
  <c r="AD1261" i="1"/>
  <c r="AD1349" i="1"/>
  <c r="AD1384" i="1"/>
  <c r="AD1534" i="1"/>
  <c r="AD133" i="1"/>
  <c r="AD413" i="1"/>
  <c r="AD458" i="1"/>
  <c r="AD126" i="1"/>
  <c r="AD342" i="1"/>
  <c r="AD527" i="1"/>
  <c r="AD1518" i="1"/>
  <c r="AD1552" i="1"/>
  <c r="AD278" i="1"/>
  <c r="AD1041" i="1"/>
  <c r="AD1214" i="1"/>
  <c r="AD1282" i="1"/>
  <c r="AD1502" i="1"/>
  <c r="AD1699" i="1"/>
  <c r="AD1749" i="1"/>
  <c r="AD403" i="1"/>
  <c r="AD1268" i="1"/>
  <c r="AD739" i="1"/>
  <c r="AD42" i="1"/>
  <c r="AD51" i="1"/>
  <c r="AD86" i="1"/>
  <c r="AD162" i="1"/>
  <c r="AD427" i="1"/>
  <c r="AD620" i="1"/>
  <c r="AD891" i="1"/>
  <c r="AD917" i="1"/>
  <c r="AD1051" i="1"/>
  <c r="AD1635" i="1"/>
  <c r="AD1901" i="1"/>
  <c r="AD2" i="1"/>
  <c r="AD172" i="1"/>
  <c r="AD612" i="1"/>
  <c r="AD794" i="1"/>
  <c r="AD853" i="1"/>
  <c r="AD951" i="1"/>
  <c r="AD1018" i="1"/>
  <c r="AD1206" i="1"/>
  <c r="AD1293" i="1"/>
  <c r="AD1318" i="1"/>
  <c r="AD1362" i="1"/>
  <c r="AD1760" i="1"/>
  <c r="AD1806" i="1"/>
  <c r="AD1858" i="1"/>
  <c r="AD64" i="1"/>
  <c r="AD215" i="1"/>
  <c r="AD363" i="1"/>
  <c r="AD632" i="1"/>
  <c r="AD1078" i="1"/>
  <c r="AD1087" i="1"/>
  <c r="AD1136" i="1"/>
  <c r="AD1328" i="1"/>
  <c r="AD1430" i="1"/>
  <c r="AD1455" i="1"/>
  <c r="AD1480" i="1"/>
  <c r="AD1921" i="1"/>
  <c r="U1926" i="1"/>
  <c r="W1926" i="1" s="1"/>
  <c r="T1926" i="1"/>
  <c r="V1926" i="1" s="1"/>
  <c r="U1760" i="1"/>
  <c r="W1760" i="1" s="1"/>
  <c r="U1749" i="1"/>
  <c r="W1749" i="1" s="1"/>
  <c r="T1749" i="1"/>
  <c r="V1749" i="1" s="1"/>
  <c r="T1806" i="1"/>
  <c r="V1806" i="1" s="1"/>
  <c r="T1858" i="1"/>
  <c r="V1858" i="1" s="1"/>
  <c r="U1858" i="1"/>
  <c r="W1858" i="1" s="1"/>
  <c r="U1901" i="1"/>
  <c r="W1901" i="1" s="1"/>
  <c r="U1773" i="1"/>
  <c r="W1773" i="1" s="1"/>
  <c r="U1806" i="1"/>
  <c r="W1806" i="1" s="1"/>
  <c r="U1921" i="1"/>
  <c r="W1921" i="1" s="1"/>
  <c r="T1760" i="1"/>
  <c r="V1760" i="1" s="1"/>
  <c r="T1773" i="1"/>
  <c r="V1773" i="1" s="1"/>
  <c r="T1921" i="1"/>
  <c r="V1921" i="1" s="1"/>
  <c r="T1901" i="1"/>
  <c r="V1901" i="1" s="1"/>
  <c r="AC1703" i="1" l="1"/>
  <c r="AC1941" i="1" s="1"/>
  <c r="O116" i="7"/>
  <c r="O19" i="7"/>
  <c r="O16" i="7"/>
  <c r="O15" i="7"/>
  <c r="O14" i="7"/>
  <c r="O12" i="7"/>
  <c r="O11" i="7"/>
  <c r="O7" i="7"/>
  <c r="O10" i="7"/>
  <c r="O9" i="7"/>
  <c r="O6" i="7"/>
  <c r="O3" i="7"/>
  <c r="O105" i="7" l="1"/>
  <c r="O108" i="7"/>
  <c r="O56" i="7"/>
  <c r="O46" i="7" l="1"/>
  <c r="AH1699" i="1"/>
  <c r="AH1635" i="1"/>
  <c r="AH1534" i="1"/>
  <c r="AH1518" i="1"/>
  <c r="AH1502" i="1"/>
  <c r="AH1480" i="1"/>
  <c r="AH1455" i="1"/>
  <c r="AH1430" i="1"/>
  <c r="AH1384" i="1"/>
  <c r="AH1373" i="1"/>
  <c r="AH1349" i="1"/>
  <c r="AH1362" i="1"/>
  <c r="AH1318" i="1"/>
  <c r="AH1328" i="1"/>
  <c r="AH1338" i="1"/>
  <c r="AH1282" i="1"/>
  <c r="AH1278" i="1"/>
  <c r="AH1268" i="1"/>
  <c r="AH1261" i="1"/>
  <c r="AH1214" i="1"/>
  <c r="AH1210" i="1"/>
  <c r="AH1206" i="1"/>
  <c r="AH1199" i="1"/>
  <c r="AH1192" i="1"/>
  <c r="AH1173" i="1"/>
  <c r="AH1165" i="1"/>
  <c r="AH1078" i="1"/>
  <c r="AH1018" i="1"/>
  <c r="AH1041" i="1"/>
  <c r="AH951" i="1"/>
  <c r="AH917" i="1"/>
  <c r="AH904" i="1"/>
  <c r="AH891" i="1"/>
  <c r="AH874" i="1"/>
  <c r="AH864" i="1"/>
  <c r="AH853" i="1"/>
  <c r="AH846" i="1"/>
  <c r="AH823" i="1"/>
  <c r="AH794" i="1"/>
  <c r="AH788" i="1"/>
  <c r="AH632" i="1"/>
  <c r="AH626" i="1"/>
  <c r="AH620" i="1"/>
  <c r="AH612" i="1"/>
  <c r="AH583" i="1"/>
  <c r="AH481" i="1"/>
  <c r="AH475" i="1"/>
  <c r="AH458" i="1"/>
  <c r="AH427" i="1"/>
  <c r="AH423" i="1"/>
  <c r="AH413" i="1"/>
  <c r="AH403" i="1"/>
  <c r="AH396" i="1"/>
  <c r="AH363" i="1"/>
  <c r="AH342" i="1"/>
  <c r="AH278" i="1"/>
  <c r="AH243" i="1"/>
  <c r="AH215" i="1"/>
  <c r="AH193" i="1"/>
  <c r="AH172" i="1"/>
  <c r="AH162" i="1"/>
  <c r="AH126" i="1"/>
  <c r="AH108" i="1"/>
  <c r="AH86" i="1"/>
  <c r="AH74" i="1"/>
  <c r="AH64" i="1"/>
  <c r="AH51" i="1"/>
  <c r="AH42" i="1"/>
  <c r="AH2" i="1"/>
  <c r="Y853" i="1"/>
  <c r="X853" i="1"/>
  <c r="L855" i="1"/>
  <c r="L856" i="1"/>
  <c r="L857" i="1"/>
  <c r="L858" i="1"/>
  <c r="L859" i="1"/>
  <c r="L860" i="1"/>
  <c r="L861" i="1"/>
  <c r="L862" i="1"/>
  <c r="L854" i="1"/>
  <c r="L853" i="1"/>
  <c r="L1301" i="1"/>
  <c r="L1300" i="1"/>
  <c r="L1299" i="1"/>
  <c r="L1619" i="1"/>
  <c r="L1620" i="1"/>
  <c r="L1621" i="1"/>
  <c r="L1622" i="1"/>
  <c r="L1623" i="1"/>
  <c r="L767" i="1"/>
  <c r="L768" i="1"/>
  <c r="L769" i="1"/>
  <c r="L770" i="1"/>
  <c r="L771" i="1"/>
  <c r="L772" i="1"/>
  <c r="L773" i="1"/>
  <c r="L774" i="1"/>
  <c r="L775" i="1"/>
  <c r="L776" i="1"/>
  <c r="L777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50" i="1"/>
  <c r="L749" i="1"/>
  <c r="L748" i="1"/>
  <c r="U853" i="1" l="1"/>
  <c r="W853" i="1" s="1"/>
  <c r="T853" i="1"/>
  <c r="V853" i="1" s="1"/>
  <c r="L1150" i="1"/>
  <c r="L1151" i="1"/>
  <c r="L1152" i="1"/>
  <c r="L1149" i="1"/>
  <c r="L1148" i="1"/>
  <c r="L1147" i="1"/>
  <c r="L1146" i="1"/>
  <c r="L1145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41" i="1"/>
  <c r="L540" i="1"/>
  <c r="L539" i="1"/>
  <c r="L538" i="1"/>
  <c r="L537" i="1"/>
  <c r="L536" i="1"/>
  <c r="L1600" i="1" l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Y1534" i="1"/>
  <c r="X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34" i="1"/>
  <c r="Y193" i="1"/>
  <c r="X193" i="1"/>
  <c r="L208" i="1"/>
  <c r="L209" i="1"/>
  <c r="L210" i="1"/>
  <c r="L211" i="1"/>
  <c r="L212" i="1"/>
  <c r="L213" i="1"/>
  <c r="L202" i="1"/>
  <c r="L203" i="1"/>
  <c r="L204" i="1"/>
  <c r="L205" i="1"/>
  <c r="L206" i="1"/>
  <c r="L207" i="1"/>
  <c r="Y278" i="1"/>
  <c r="X27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Y823" i="1"/>
  <c r="X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23" i="1"/>
  <c r="X1455" i="1"/>
  <c r="Y1455" i="1"/>
  <c r="X1430" i="1"/>
  <c r="Y1430" i="1"/>
  <c r="L1468" i="1"/>
  <c r="L1469" i="1"/>
  <c r="L1470" i="1"/>
  <c r="L1471" i="1"/>
  <c r="L1472" i="1"/>
  <c r="L1473" i="1"/>
  <c r="L1474" i="1"/>
  <c r="L1475" i="1"/>
  <c r="L1476" i="1"/>
  <c r="L1477" i="1"/>
  <c r="L1478" i="1"/>
  <c r="L1467" i="1"/>
  <c r="Y1210" i="1"/>
  <c r="X1210" i="1"/>
  <c r="L1211" i="1"/>
  <c r="L1212" i="1"/>
  <c r="L1210" i="1"/>
  <c r="U1534" i="1" l="1"/>
  <c r="W1534" i="1" s="1"/>
  <c r="T1534" i="1"/>
  <c r="V1534" i="1" s="1"/>
  <c r="U823" i="1"/>
  <c r="W823" i="1" s="1"/>
  <c r="T823" i="1"/>
  <c r="V823" i="1" s="1"/>
  <c r="U1210" i="1"/>
  <c r="W1210" i="1" s="1"/>
  <c r="T1210" i="1"/>
  <c r="V1210" i="1" s="1"/>
  <c r="R1703" i="1" l="1"/>
  <c r="R1941" i="1" s="1"/>
  <c r="AD1703" i="1"/>
  <c r="AD1941" i="1" s="1"/>
  <c r="AE1703" i="1"/>
  <c r="AF1703" i="1"/>
  <c r="AG1703" i="1"/>
  <c r="AG1941" i="1" s="1"/>
  <c r="AH1703" i="1"/>
  <c r="AH1941" i="1" s="1"/>
  <c r="S1703" i="1"/>
  <c r="S1941" i="1" s="1"/>
  <c r="Y243" i="1" l="1"/>
  <c r="L1099" i="1" l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098" i="1"/>
  <c r="L1097" i="1"/>
  <c r="L1096" i="1"/>
  <c r="L327" i="1" l="1"/>
  <c r="L328" i="1"/>
  <c r="L319" i="1"/>
  <c r="L320" i="1"/>
  <c r="L321" i="1"/>
  <c r="L322" i="1"/>
  <c r="L323" i="1"/>
  <c r="L324" i="1"/>
  <c r="L325" i="1"/>
  <c r="L326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5" i="1"/>
  <c r="L296" i="1"/>
  <c r="L294" i="1"/>
  <c r="L293" i="1"/>
  <c r="Y1502" i="1" l="1"/>
  <c r="X1502" i="1"/>
  <c r="L290" i="1"/>
  <c r="L291" i="1"/>
  <c r="L292" i="1"/>
  <c r="L289" i="1"/>
  <c r="L288" i="1"/>
  <c r="L287" i="1"/>
  <c r="Y172" i="1" l="1"/>
  <c r="X172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73" i="1"/>
  <c r="L172" i="1"/>
  <c r="Y2" i="1"/>
  <c r="X2" i="1"/>
  <c r="L14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7" i="1"/>
  <c r="L16" i="1"/>
  <c r="L15" i="1"/>
  <c r="T172" i="1" l="1"/>
  <c r="V172" i="1" s="1"/>
  <c r="U172" i="1"/>
  <c r="W172" i="1" s="1"/>
  <c r="L1597" i="1" l="1"/>
  <c r="L1598" i="1"/>
  <c r="L1599" i="1"/>
  <c r="L1588" i="1"/>
  <c r="L1589" i="1"/>
  <c r="L1590" i="1"/>
  <c r="L1591" i="1"/>
  <c r="L1592" i="1"/>
  <c r="L1593" i="1"/>
  <c r="L1594" i="1"/>
  <c r="L1595" i="1"/>
  <c r="L1596" i="1"/>
  <c r="Y917" i="1" l="1"/>
  <c r="X917" i="1"/>
  <c r="L943" i="1"/>
  <c r="L944" i="1"/>
  <c r="L945" i="1"/>
  <c r="L946" i="1"/>
  <c r="L947" i="1"/>
  <c r="L948" i="1"/>
  <c r="L949" i="1"/>
  <c r="Y1373" i="1"/>
  <c r="X1373" i="1"/>
  <c r="L1382" i="1"/>
  <c r="L1381" i="1"/>
  <c r="L1380" i="1"/>
  <c r="L1379" i="1"/>
  <c r="L1378" i="1"/>
  <c r="L1377" i="1"/>
  <c r="L1376" i="1"/>
  <c r="L1375" i="1"/>
  <c r="L1374" i="1"/>
  <c r="L1373" i="1"/>
  <c r="U1373" i="1" l="1"/>
  <c r="W1373" i="1" s="1"/>
  <c r="T1373" i="1"/>
  <c r="V1373" i="1" s="1"/>
  <c r="O111" i="7" l="1"/>
  <c r="O64" i="7" l="1"/>
  <c r="X243" i="1" l="1"/>
  <c r="L271" i="1"/>
  <c r="L272" i="1"/>
  <c r="L273" i="1"/>
  <c r="L274" i="1"/>
  <c r="L275" i="1"/>
  <c r="L276" i="1"/>
  <c r="Y1518" i="1" l="1"/>
  <c r="X1518" i="1"/>
  <c r="L1525" i="1"/>
  <c r="L1526" i="1"/>
  <c r="L1527" i="1"/>
  <c r="L1528" i="1"/>
  <c r="L1529" i="1"/>
  <c r="L1530" i="1"/>
  <c r="L1531" i="1"/>
  <c r="L1532" i="1"/>
  <c r="L1519" i="1"/>
  <c r="L1520" i="1"/>
  <c r="L1521" i="1"/>
  <c r="L1522" i="1"/>
  <c r="L1523" i="1"/>
  <c r="L1524" i="1"/>
  <c r="L1518" i="1"/>
  <c r="Y108" i="1"/>
  <c r="X108" i="1"/>
  <c r="L117" i="1"/>
  <c r="L118" i="1"/>
  <c r="L119" i="1"/>
  <c r="L120" i="1"/>
  <c r="L121" i="1"/>
  <c r="L122" i="1"/>
  <c r="L123" i="1"/>
  <c r="L124" i="1"/>
  <c r="L114" i="1"/>
  <c r="L115" i="1"/>
  <c r="L116" i="1"/>
  <c r="O107" i="7"/>
  <c r="U1518" i="1" l="1"/>
  <c r="W1518" i="1" s="1"/>
  <c r="T1518" i="1"/>
  <c r="V1518" i="1" s="1"/>
  <c r="AK1703" i="1" l="1"/>
  <c r="AK1941" i="1" s="1"/>
  <c r="AL1703" i="1"/>
  <c r="AL1941" i="1" s="1"/>
  <c r="AJ1703" i="1"/>
  <c r="AJ1941" i="1" s="1"/>
  <c r="AN1941" i="1" l="1"/>
  <c r="O23" i="7" l="1"/>
  <c r="O24" i="7"/>
  <c r="O25" i="7"/>
  <c r="O26" i="7"/>
  <c r="O27" i="7"/>
  <c r="O28" i="7"/>
  <c r="O29" i="7"/>
  <c r="O30" i="7"/>
  <c r="O31" i="7"/>
  <c r="O32" i="7"/>
  <c r="O33" i="7"/>
  <c r="O34" i="7"/>
  <c r="O36" i="7"/>
  <c r="O37" i="7"/>
  <c r="O38" i="7"/>
  <c r="O39" i="7"/>
  <c r="O40" i="7"/>
  <c r="O41" i="7"/>
  <c r="O42" i="7"/>
  <c r="O43" i="7"/>
  <c r="O44" i="7"/>
  <c r="O45" i="7"/>
  <c r="O47" i="7"/>
  <c r="O48" i="7"/>
  <c r="O49" i="7"/>
  <c r="O50" i="7"/>
  <c r="O51" i="7"/>
  <c r="O52" i="7"/>
  <c r="O53" i="7"/>
  <c r="O54" i="7"/>
  <c r="O55" i="7"/>
  <c r="O57" i="7"/>
  <c r="O58" i="7"/>
  <c r="O59" i="7"/>
  <c r="O60" i="7"/>
  <c r="O61" i="7"/>
  <c r="O62" i="7"/>
  <c r="O63" i="7"/>
  <c r="O65" i="7"/>
  <c r="O66" i="7"/>
  <c r="O67" i="7"/>
  <c r="O68" i="7"/>
  <c r="O69" i="7"/>
  <c r="O70" i="7"/>
  <c r="O71" i="7"/>
  <c r="O72" i="7"/>
  <c r="O73" i="7"/>
  <c r="O74" i="7"/>
  <c r="O75" i="7"/>
  <c r="O76" i="7"/>
  <c r="O10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2" i="7"/>
  <c r="O93" i="7"/>
  <c r="O94" i="7"/>
  <c r="O95" i="7"/>
  <c r="O98" i="7"/>
  <c r="O100" i="7"/>
  <c r="O101" i="7"/>
  <c r="O104" i="7"/>
  <c r="O109" i="7"/>
  <c r="O112" i="7"/>
  <c r="O117" i="7"/>
  <c r="O123" i="7" l="1"/>
  <c r="O124" i="7"/>
  <c r="Y1699" i="1"/>
  <c r="X1699" i="1"/>
  <c r="Y1635" i="1"/>
  <c r="X1635" i="1"/>
  <c r="Y1480" i="1"/>
  <c r="X1480" i="1"/>
  <c r="Y1384" i="1"/>
  <c r="X1384" i="1"/>
  <c r="Y1362" i="1"/>
  <c r="X1362" i="1"/>
  <c r="Y1349" i="1"/>
  <c r="X1349" i="1"/>
  <c r="Y1338" i="1"/>
  <c r="X1338" i="1"/>
  <c r="Y1328" i="1"/>
  <c r="X1328" i="1"/>
  <c r="Y1318" i="1"/>
  <c r="X1318" i="1"/>
  <c r="Y1282" i="1"/>
  <c r="X1282" i="1"/>
  <c r="Y1278" i="1"/>
  <c r="X1278" i="1"/>
  <c r="Y1268" i="1"/>
  <c r="X1268" i="1"/>
  <c r="Y1261" i="1"/>
  <c r="X1261" i="1"/>
  <c r="Y1214" i="1"/>
  <c r="X1214" i="1"/>
  <c r="Y1206" i="1"/>
  <c r="X1206" i="1"/>
  <c r="Y1199" i="1"/>
  <c r="X1199" i="1"/>
  <c r="Y1192" i="1"/>
  <c r="X1192" i="1"/>
  <c r="Y1173" i="1"/>
  <c r="X1173" i="1"/>
  <c r="Y1165" i="1"/>
  <c r="X1165" i="1"/>
  <c r="Y1078" i="1"/>
  <c r="X1078" i="1"/>
  <c r="Y1041" i="1"/>
  <c r="X1041" i="1"/>
  <c r="Y1018" i="1"/>
  <c r="X1018" i="1"/>
  <c r="Y951" i="1"/>
  <c r="X951" i="1"/>
  <c r="Y904" i="1"/>
  <c r="X904" i="1"/>
  <c r="Y891" i="1"/>
  <c r="X891" i="1"/>
  <c r="Y874" i="1"/>
  <c r="X874" i="1"/>
  <c r="Y864" i="1"/>
  <c r="X864" i="1"/>
  <c r="Y846" i="1"/>
  <c r="X846" i="1"/>
  <c r="Y794" i="1"/>
  <c r="X794" i="1"/>
  <c r="Y788" i="1"/>
  <c r="X788" i="1"/>
  <c r="Y632" i="1"/>
  <c r="X632" i="1"/>
  <c r="Y626" i="1"/>
  <c r="X626" i="1"/>
  <c r="Y620" i="1"/>
  <c r="X620" i="1"/>
  <c r="Y612" i="1"/>
  <c r="X612" i="1"/>
  <c r="Y583" i="1"/>
  <c r="X583" i="1"/>
  <c r="Y458" i="1"/>
  <c r="X458" i="1"/>
  <c r="Y427" i="1"/>
  <c r="X427" i="1"/>
  <c r="Y423" i="1"/>
  <c r="X423" i="1"/>
  <c r="Y413" i="1"/>
  <c r="X413" i="1"/>
  <c r="Y403" i="1"/>
  <c r="X403" i="1"/>
  <c r="Y396" i="1"/>
  <c r="X396" i="1"/>
  <c r="X342" i="1"/>
  <c r="Y363" i="1"/>
  <c r="X363" i="1"/>
  <c r="Y342" i="1"/>
  <c r="X162" i="1"/>
  <c r="X74" i="1"/>
  <c r="X86" i="1"/>
  <c r="L347" i="1" l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348" i="1"/>
  <c r="L349" i="1"/>
  <c r="L350" i="1"/>
  <c r="L351" i="1"/>
  <c r="L352" i="1"/>
  <c r="L342" i="1"/>
  <c r="L343" i="1"/>
  <c r="L344" i="1"/>
  <c r="L345" i="1"/>
  <c r="L346" i="1"/>
  <c r="L353" i="1"/>
  <c r="L354" i="1"/>
  <c r="L355" i="1"/>
  <c r="L356" i="1"/>
  <c r="L357" i="1"/>
  <c r="L358" i="1"/>
  <c r="L359" i="1"/>
  <c r="L360" i="1"/>
  <c r="L361" i="1"/>
  <c r="L398" i="1"/>
  <c r="L1264" i="1"/>
  <c r="L1265" i="1"/>
  <c r="L1266" i="1"/>
  <c r="L1029" i="1"/>
  <c r="L1030" i="1"/>
  <c r="L1022" i="1"/>
  <c r="L1027" i="1"/>
  <c r="L1035" i="1"/>
  <c r="L1038" i="1"/>
  <c r="L1193" i="1"/>
  <c r="L1196" i="1"/>
  <c r="L1200" i="1"/>
  <c r="L1202" i="1"/>
  <c r="L1204" i="1"/>
  <c r="L1686" i="1"/>
  <c r="L1684" i="1"/>
  <c r="L1683" i="1"/>
  <c r="L1682" i="1"/>
  <c r="L1681" i="1"/>
  <c r="L1680" i="1"/>
  <c r="L1679" i="1"/>
  <c r="L1678" i="1"/>
  <c r="L1677" i="1"/>
  <c r="L1666" i="1"/>
  <c r="L1647" i="1"/>
  <c r="L1648" i="1"/>
  <c r="L1649" i="1"/>
  <c r="L1650" i="1"/>
  <c r="L1651" i="1"/>
  <c r="L1645" i="1"/>
  <c r="L1644" i="1"/>
  <c r="L1643" i="1"/>
  <c r="L1642" i="1"/>
  <c r="L1641" i="1"/>
  <c r="L1636" i="1"/>
  <c r="L1637" i="1"/>
  <c r="L1638" i="1"/>
  <c r="L1639" i="1"/>
  <c r="L712" i="1"/>
  <c r="L711" i="1"/>
  <c r="L709" i="1"/>
  <c r="L708" i="1"/>
  <c r="L707" i="1"/>
  <c r="L705" i="1"/>
  <c r="L706" i="1"/>
  <c r="L703" i="1"/>
  <c r="L702" i="1"/>
  <c r="L701" i="1"/>
  <c r="L700" i="1"/>
  <c r="L699" i="1"/>
  <c r="L698" i="1"/>
  <c r="L697" i="1"/>
  <c r="L696" i="1"/>
  <c r="L694" i="1"/>
  <c r="L693" i="1"/>
  <c r="L692" i="1"/>
  <c r="L691" i="1"/>
  <c r="L688" i="1"/>
  <c r="L689" i="1"/>
  <c r="L690" i="1"/>
  <c r="L674" i="1"/>
  <c r="L675" i="1"/>
  <c r="L673" i="1"/>
  <c r="L672" i="1"/>
  <c r="L671" i="1"/>
  <c r="L670" i="1"/>
  <c r="L668" i="1"/>
  <c r="L669" i="1"/>
  <c r="L667" i="1"/>
  <c r="L666" i="1"/>
  <c r="L665" i="1"/>
  <c r="L664" i="1"/>
  <c r="L658" i="1"/>
  <c r="L659" i="1"/>
  <c r="L660" i="1"/>
  <c r="L661" i="1"/>
  <c r="L662" i="1"/>
  <c r="L663" i="1"/>
  <c r="L656" i="1"/>
  <c r="L657" i="1"/>
  <c r="L655" i="1"/>
  <c r="L654" i="1"/>
  <c r="L653" i="1"/>
  <c r="L652" i="1"/>
  <c r="L651" i="1"/>
  <c r="L650" i="1"/>
  <c r="L649" i="1"/>
  <c r="L646" i="1"/>
  <c r="L647" i="1"/>
  <c r="L639" i="1"/>
  <c r="L640" i="1"/>
  <c r="L641" i="1"/>
  <c r="L642" i="1"/>
  <c r="L643" i="1"/>
  <c r="L644" i="1"/>
  <c r="L638" i="1"/>
  <c r="L637" i="1"/>
  <c r="L636" i="1"/>
  <c r="L635" i="1"/>
  <c r="L634" i="1"/>
  <c r="L633" i="1"/>
  <c r="L632" i="1"/>
  <c r="L432" i="1"/>
  <c r="L433" i="1"/>
  <c r="L434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197" i="1"/>
  <c r="L1195" i="1"/>
  <c r="L5" i="1"/>
  <c r="L6" i="1"/>
  <c r="L7" i="1"/>
  <c r="L4" i="1"/>
  <c r="L3" i="1"/>
  <c r="L2" i="1"/>
  <c r="L415" i="1"/>
  <c r="L1365" i="1"/>
  <c r="L1366" i="1"/>
  <c r="L1367" i="1"/>
  <c r="L1368" i="1"/>
  <c r="L1369" i="1"/>
  <c r="L1370" i="1"/>
  <c r="L1371" i="1"/>
  <c r="L1364" i="1"/>
  <c r="L1363" i="1"/>
  <c r="L1362" i="1"/>
  <c r="V1163" i="1"/>
  <c r="V1016" i="1"/>
  <c r="V456" i="1"/>
  <c r="Y215" i="1"/>
  <c r="X215" i="1"/>
  <c r="Y86" i="1"/>
  <c r="Y74" i="1"/>
  <c r="Y475" i="1"/>
  <c r="X475" i="1"/>
  <c r="Y126" i="1"/>
  <c r="X126" i="1"/>
  <c r="Y162" i="1"/>
  <c r="Y64" i="1"/>
  <c r="X64" i="1"/>
  <c r="Y42" i="1"/>
  <c r="X42" i="1"/>
  <c r="Y51" i="1"/>
  <c r="X51" i="1"/>
  <c r="L11" i="1"/>
  <c r="L12" i="1"/>
  <c r="L13" i="1"/>
  <c r="L42" i="1"/>
  <c r="L43" i="1"/>
  <c r="L44" i="1"/>
  <c r="L45" i="1"/>
  <c r="L46" i="1"/>
  <c r="L47" i="1"/>
  <c r="L48" i="1"/>
  <c r="L49" i="1"/>
  <c r="L51" i="1"/>
  <c r="L52" i="1"/>
  <c r="L53" i="1"/>
  <c r="L54" i="1"/>
  <c r="L55" i="1"/>
  <c r="L56" i="1"/>
  <c r="L57" i="1"/>
  <c r="L58" i="1"/>
  <c r="L59" i="1"/>
  <c r="L60" i="1"/>
  <c r="L61" i="1"/>
  <c r="L62" i="1"/>
  <c r="L64" i="1"/>
  <c r="L65" i="1"/>
  <c r="L66" i="1"/>
  <c r="L67" i="1"/>
  <c r="L68" i="1"/>
  <c r="L69" i="1"/>
  <c r="L70" i="1"/>
  <c r="L71" i="1"/>
  <c r="L72" i="1"/>
  <c r="L74" i="1"/>
  <c r="L75" i="1"/>
  <c r="L76" i="1"/>
  <c r="L77" i="1"/>
  <c r="L78" i="1"/>
  <c r="L79" i="1"/>
  <c r="L80" i="1"/>
  <c r="L81" i="1"/>
  <c r="L82" i="1"/>
  <c r="L83" i="1"/>
  <c r="L84" i="1"/>
  <c r="L108" i="1"/>
  <c r="L109" i="1"/>
  <c r="L110" i="1"/>
  <c r="L111" i="1"/>
  <c r="L112" i="1"/>
  <c r="L113" i="1"/>
  <c r="L126" i="1"/>
  <c r="L127" i="1"/>
  <c r="L128" i="1"/>
  <c r="L129" i="1"/>
  <c r="L130" i="1"/>
  <c r="L131" i="1"/>
  <c r="L133" i="1"/>
  <c r="L134" i="1"/>
  <c r="L135" i="1"/>
  <c r="L136" i="1"/>
  <c r="L137" i="1"/>
  <c r="L138" i="1"/>
  <c r="L142" i="1"/>
  <c r="L143" i="1"/>
  <c r="L144" i="1"/>
  <c r="L145" i="1"/>
  <c r="L146" i="1"/>
  <c r="L147" i="1"/>
  <c r="L148" i="1"/>
  <c r="L149" i="1"/>
  <c r="L150" i="1"/>
  <c r="L151" i="1"/>
  <c r="L193" i="1"/>
  <c r="L194" i="1"/>
  <c r="L195" i="1"/>
  <c r="L196" i="1"/>
  <c r="L197" i="1"/>
  <c r="L198" i="1"/>
  <c r="L199" i="1"/>
  <c r="L200" i="1"/>
  <c r="L201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8" i="1"/>
  <c r="L279" i="1"/>
  <c r="L280" i="1"/>
  <c r="L281" i="1"/>
  <c r="L282" i="1"/>
  <c r="L283" i="1"/>
  <c r="L284" i="1"/>
  <c r="L285" i="1"/>
  <c r="L286" i="1"/>
  <c r="L373" i="1"/>
  <c r="L374" i="1"/>
  <c r="L375" i="1"/>
  <c r="L376" i="1"/>
  <c r="L377" i="1"/>
  <c r="L378" i="1"/>
  <c r="L382" i="1"/>
  <c r="L383" i="1"/>
  <c r="L384" i="1"/>
  <c r="L385" i="1"/>
  <c r="L386" i="1"/>
  <c r="L387" i="1"/>
  <c r="L388" i="1"/>
  <c r="L389" i="1"/>
  <c r="L390" i="1"/>
  <c r="L379" i="1"/>
  <c r="L380" i="1"/>
  <c r="L381" i="1"/>
  <c r="L396" i="1"/>
  <c r="L397" i="1"/>
  <c r="L399" i="1"/>
  <c r="L400" i="1"/>
  <c r="L401" i="1"/>
  <c r="L403" i="1"/>
  <c r="L404" i="1"/>
  <c r="L405" i="1"/>
  <c r="L406" i="1"/>
  <c r="L407" i="1"/>
  <c r="L408" i="1"/>
  <c r="L409" i="1"/>
  <c r="L410" i="1"/>
  <c r="L411" i="1"/>
  <c r="L413" i="1"/>
  <c r="L414" i="1"/>
  <c r="L416" i="1"/>
  <c r="L417" i="1"/>
  <c r="L418" i="1"/>
  <c r="L419" i="1"/>
  <c r="L420" i="1"/>
  <c r="L421" i="1"/>
  <c r="L423" i="1"/>
  <c r="L424" i="1"/>
  <c r="L425" i="1"/>
  <c r="L427" i="1"/>
  <c r="L428" i="1"/>
  <c r="L429" i="1"/>
  <c r="L430" i="1"/>
  <c r="L431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5" i="1"/>
  <c r="L476" i="1"/>
  <c r="L477" i="1"/>
  <c r="L478" i="1"/>
  <c r="L479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498" i="1"/>
  <c r="L499" i="1"/>
  <c r="L500" i="1"/>
  <c r="L501" i="1"/>
  <c r="L502" i="1"/>
  <c r="L503" i="1"/>
  <c r="L504" i="1"/>
  <c r="L505" i="1"/>
  <c r="L506" i="1"/>
  <c r="L527" i="1"/>
  <c r="L528" i="1"/>
  <c r="L529" i="1"/>
  <c r="L530" i="1"/>
  <c r="L531" i="1"/>
  <c r="L532" i="1"/>
  <c r="L533" i="1"/>
  <c r="L534" i="1"/>
  <c r="L535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2" i="1"/>
  <c r="L613" i="1"/>
  <c r="L614" i="1"/>
  <c r="L615" i="1"/>
  <c r="L616" i="1"/>
  <c r="L617" i="1"/>
  <c r="L618" i="1"/>
  <c r="L1278" i="1"/>
  <c r="L1279" i="1"/>
  <c r="L1280" i="1"/>
  <c r="L626" i="1"/>
  <c r="L627" i="1"/>
  <c r="L628" i="1"/>
  <c r="L629" i="1"/>
  <c r="L630" i="1"/>
  <c r="L645" i="1"/>
  <c r="L648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95" i="1"/>
  <c r="L704" i="1"/>
  <c r="L710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9" i="1"/>
  <c r="L740" i="1"/>
  <c r="L741" i="1"/>
  <c r="L742" i="1"/>
  <c r="L743" i="1"/>
  <c r="L744" i="1"/>
  <c r="L745" i="1"/>
  <c r="L746" i="1"/>
  <c r="L747" i="1"/>
  <c r="L788" i="1"/>
  <c r="L789" i="1"/>
  <c r="L790" i="1"/>
  <c r="L791" i="1"/>
  <c r="L792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46" i="1"/>
  <c r="L847" i="1"/>
  <c r="L848" i="1"/>
  <c r="L849" i="1"/>
  <c r="L850" i="1"/>
  <c r="L851" i="1"/>
  <c r="L864" i="1"/>
  <c r="L865" i="1"/>
  <c r="L866" i="1"/>
  <c r="L867" i="1"/>
  <c r="L868" i="1"/>
  <c r="L869" i="1"/>
  <c r="L870" i="1"/>
  <c r="L871" i="1"/>
  <c r="L872" i="1"/>
  <c r="L874" i="1"/>
  <c r="L875" i="1"/>
  <c r="L876" i="1"/>
  <c r="L877" i="1"/>
  <c r="L878" i="1"/>
  <c r="L879" i="1"/>
  <c r="L880" i="1"/>
  <c r="L881" i="1"/>
  <c r="L882" i="1"/>
  <c r="L884" i="1"/>
  <c r="L885" i="1"/>
  <c r="L886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984" i="1"/>
  <c r="L1018" i="1"/>
  <c r="L1019" i="1"/>
  <c r="L1020" i="1"/>
  <c r="L1021" i="1"/>
  <c r="L1023" i="1"/>
  <c r="L1024" i="1"/>
  <c r="L1025" i="1"/>
  <c r="L1026" i="1"/>
  <c r="L1028" i="1"/>
  <c r="L1031" i="1"/>
  <c r="L1032" i="1"/>
  <c r="L1033" i="1"/>
  <c r="L1034" i="1"/>
  <c r="L1036" i="1"/>
  <c r="L1037" i="1"/>
  <c r="L1039" i="1"/>
  <c r="L1041" i="1"/>
  <c r="L1042" i="1"/>
  <c r="L1043" i="1"/>
  <c r="L1044" i="1"/>
  <c r="L1045" i="1"/>
  <c r="L1046" i="1"/>
  <c r="L1047" i="1"/>
  <c r="L1048" i="1"/>
  <c r="L1049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78" i="1"/>
  <c r="L1079" i="1"/>
  <c r="L1080" i="1"/>
  <c r="L1081" i="1"/>
  <c r="L1082" i="1"/>
  <c r="L1083" i="1"/>
  <c r="L1084" i="1"/>
  <c r="L1085" i="1"/>
  <c r="L1087" i="1"/>
  <c r="L1088" i="1"/>
  <c r="L1089" i="1"/>
  <c r="L1090" i="1"/>
  <c r="L1091" i="1"/>
  <c r="L1092" i="1"/>
  <c r="L1093" i="1"/>
  <c r="L1094" i="1"/>
  <c r="L1095" i="1"/>
  <c r="L1136" i="1"/>
  <c r="L1137" i="1"/>
  <c r="L1138" i="1"/>
  <c r="L1139" i="1"/>
  <c r="L1140" i="1"/>
  <c r="L1141" i="1"/>
  <c r="L1142" i="1"/>
  <c r="L1143" i="1"/>
  <c r="L1144" i="1"/>
  <c r="L1165" i="1"/>
  <c r="L1166" i="1"/>
  <c r="L1167" i="1"/>
  <c r="L1168" i="1"/>
  <c r="L1169" i="1"/>
  <c r="L1170" i="1"/>
  <c r="L1171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2" i="1"/>
  <c r="L1194" i="1"/>
  <c r="L1199" i="1"/>
  <c r="L1201" i="1"/>
  <c r="L1203" i="1"/>
  <c r="L1206" i="1"/>
  <c r="L1207" i="1"/>
  <c r="L1208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61" i="1"/>
  <c r="L1262" i="1"/>
  <c r="L1263" i="1"/>
  <c r="L1268" i="1"/>
  <c r="L1269" i="1"/>
  <c r="L1270" i="1"/>
  <c r="L1271" i="1"/>
  <c r="L1272" i="1"/>
  <c r="L1273" i="1"/>
  <c r="L1274" i="1"/>
  <c r="L1275" i="1"/>
  <c r="L1276" i="1"/>
  <c r="L1282" i="1"/>
  <c r="L1283" i="1"/>
  <c r="L1284" i="1"/>
  <c r="L1285" i="1"/>
  <c r="L1286" i="1"/>
  <c r="L1287" i="1"/>
  <c r="L1288" i="1"/>
  <c r="L1289" i="1"/>
  <c r="L1290" i="1"/>
  <c r="L1291" i="1"/>
  <c r="L1293" i="1"/>
  <c r="L1294" i="1"/>
  <c r="L1295" i="1"/>
  <c r="L1296" i="1"/>
  <c r="L1297" i="1"/>
  <c r="L1298" i="1"/>
  <c r="L363" i="1"/>
  <c r="L364" i="1"/>
  <c r="L365" i="1"/>
  <c r="L366" i="1"/>
  <c r="L367" i="1"/>
  <c r="L368" i="1"/>
  <c r="L369" i="1"/>
  <c r="L370" i="1"/>
  <c r="L371" i="1"/>
  <c r="L1318" i="1"/>
  <c r="L1319" i="1"/>
  <c r="L1320" i="1"/>
  <c r="L1321" i="1"/>
  <c r="L1322" i="1"/>
  <c r="L1323" i="1"/>
  <c r="L1324" i="1"/>
  <c r="L1325" i="1"/>
  <c r="L1326" i="1"/>
  <c r="L620" i="1"/>
  <c r="L621" i="1"/>
  <c r="L622" i="1"/>
  <c r="L623" i="1"/>
  <c r="L624" i="1"/>
  <c r="L1328" i="1"/>
  <c r="L1329" i="1"/>
  <c r="L1330" i="1"/>
  <c r="L1331" i="1"/>
  <c r="L1332" i="1"/>
  <c r="L1333" i="1"/>
  <c r="L1334" i="1"/>
  <c r="L1335" i="1"/>
  <c r="L1336" i="1"/>
  <c r="L162" i="1"/>
  <c r="L163" i="1"/>
  <c r="L164" i="1"/>
  <c r="L165" i="1"/>
  <c r="L166" i="1"/>
  <c r="L167" i="1"/>
  <c r="L168" i="1"/>
  <c r="L169" i="1"/>
  <c r="L170" i="1"/>
  <c r="L1338" i="1"/>
  <c r="L1339" i="1"/>
  <c r="L1340" i="1"/>
  <c r="L1341" i="1"/>
  <c r="L1342" i="1"/>
  <c r="L1343" i="1"/>
  <c r="L1344" i="1"/>
  <c r="L1345" i="1"/>
  <c r="L1346" i="1"/>
  <c r="L1347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635" i="1"/>
  <c r="L1640" i="1"/>
  <c r="L1646" i="1"/>
  <c r="L1652" i="1"/>
  <c r="L1667" i="1"/>
  <c r="L1668" i="1"/>
  <c r="L1669" i="1"/>
  <c r="L1670" i="1"/>
  <c r="L1671" i="1"/>
  <c r="L1672" i="1"/>
  <c r="L1673" i="1"/>
  <c r="L1674" i="1"/>
  <c r="L1675" i="1"/>
  <c r="L1676" i="1"/>
  <c r="L1685" i="1"/>
  <c r="L1687" i="1"/>
  <c r="L1688" i="1"/>
  <c r="L1689" i="1"/>
  <c r="L1690" i="1"/>
  <c r="L1691" i="1"/>
  <c r="L1692" i="1"/>
  <c r="L1693" i="1"/>
  <c r="L1694" i="1"/>
  <c r="L1695" i="1"/>
  <c r="L1696" i="1"/>
  <c r="L1697" i="1"/>
  <c r="L1699" i="1"/>
  <c r="L1700" i="1"/>
  <c r="L1701" i="1"/>
  <c r="T373" i="1" l="1"/>
  <c r="U373" i="1"/>
  <c r="U884" i="1"/>
  <c r="T884" i="1"/>
  <c r="T583" i="1"/>
  <c r="T133" i="1"/>
  <c r="U481" i="1"/>
  <c r="T481" i="1"/>
  <c r="T1552" i="1"/>
  <c r="V1552" i="1" s="1"/>
  <c r="U1552" i="1"/>
  <c r="W1552" i="1" s="1"/>
  <c r="U1293" i="1"/>
  <c r="W1293" i="1" s="1"/>
  <c r="T1293" i="1"/>
  <c r="V1293" i="1" s="1"/>
  <c r="T1136" i="1"/>
  <c r="V1136" i="1" s="1"/>
  <c r="U1136" i="1"/>
  <c r="W1136" i="1" s="1"/>
  <c r="U1087" i="1"/>
  <c r="W1087" i="1" s="1"/>
  <c r="T1087" i="1"/>
  <c r="V1087" i="1" s="1"/>
  <c r="T1051" i="1"/>
  <c r="V1051" i="1" s="1"/>
  <c r="U1051" i="1"/>
  <c r="W1051" i="1" s="1"/>
  <c r="T739" i="1"/>
  <c r="V739" i="1" s="1"/>
  <c r="U739" i="1"/>
  <c r="W739" i="1" s="1"/>
  <c r="U527" i="1"/>
  <c r="W527" i="1" s="1"/>
  <c r="T527" i="1"/>
  <c r="V527" i="1" s="1"/>
  <c r="U133" i="1"/>
  <c r="W133" i="1" s="1"/>
  <c r="V133" i="1"/>
  <c r="T278" i="1"/>
  <c r="V278" i="1" s="1"/>
  <c r="T193" i="1"/>
  <c r="V193" i="1" s="1"/>
  <c r="U193" i="1"/>
  <c r="W193" i="1" s="1"/>
  <c r="U278" i="1"/>
  <c r="W278" i="1" s="1"/>
  <c r="U1455" i="1"/>
  <c r="W1455" i="1" s="1"/>
  <c r="T1455" i="1"/>
  <c r="V1455" i="1" s="1"/>
  <c r="U1502" i="1"/>
  <c r="W1502" i="1" s="1"/>
  <c r="T1502" i="1"/>
  <c r="V1502" i="1" s="1"/>
  <c r="T2" i="1"/>
  <c r="V2" i="1" s="1"/>
  <c r="U2" i="1"/>
  <c r="W2" i="1" s="1"/>
  <c r="U917" i="1"/>
  <c r="W917" i="1" s="1"/>
  <c r="T917" i="1"/>
  <c r="V917" i="1" s="1"/>
  <c r="U243" i="1"/>
  <c r="W243" i="1" s="1"/>
  <c r="T243" i="1"/>
  <c r="V243" i="1" s="1"/>
  <c r="U108" i="1"/>
  <c r="W108" i="1" s="1"/>
  <c r="T108" i="1"/>
  <c r="V108" i="1" s="1"/>
  <c r="T626" i="1"/>
  <c r="V626" i="1" s="1"/>
  <c r="T396" i="1"/>
  <c r="V396" i="1" s="1"/>
  <c r="T126" i="1"/>
  <c r="V126" i="1" s="1"/>
  <c r="U86" i="1"/>
  <c r="W86" i="1" s="1"/>
  <c r="U215" i="1"/>
  <c r="W215" i="1" s="1"/>
  <c r="U64" i="1"/>
  <c r="W64" i="1" s="1"/>
  <c r="U626" i="1"/>
  <c r="W626" i="1" s="1"/>
  <c r="U126" i="1"/>
  <c r="W126" i="1" s="1"/>
  <c r="T413" i="1"/>
  <c r="V413" i="1" s="1"/>
  <c r="U413" i="1"/>
  <c r="W413" i="1" s="1"/>
  <c r="T1214" i="1"/>
  <c r="V1214" i="1" s="1"/>
  <c r="U1214" i="1"/>
  <c r="W1214" i="1" s="1"/>
  <c r="T42" i="1"/>
  <c r="V42" i="1" s="1"/>
  <c r="U162" i="1"/>
  <c r="W162" i="1" s="1"/>
  <c r="U1192" i="1"/>
  <c r="W1192" i="1" s="1"/>
  <c r="T1192" i="1"/>
  <c r="V1192" i="1" s="1"/>
  <c r="U423" i="1"/>
  <c r="W423" i="1" s="1"/>
  <c r="T423" i="1"/>
  <c r="V423" i="1" s="1"/>
  <c r="W373" i="1"/>
  <c r="V373" i="1"/>
  <c r="U583" i="1"/>
  <c r="W583" i="1" s="1"/>
  <c r="V583" i="1"/>
  <c r="T403" i="1"/>
  <c r="V403" i="1" s="1"/>
  <c r="U403" i="1"/>
  <c r="W403" i="1" s="1"/>
  <c r="T215" i="1"/>
  <c r="V215" i="1" s="1"/>
  <c r="T51" i="1"/>
  <c r="V51" i="1" s="1"/>
  <c r="U342" i="1"/>
  <c r="W342" i="1" s="1"/>
  <c r="T342" i="1"/>
  <c r="V342" i="1" s="1"/>
  <c r="U51" i="1"/>
  <c r="W51" i="1" s="1"/>
  <c r="T1430" i="1"/>
  <c r="V1430" i="1" s="1"/>
  <c r="U1430" i="1"/>
  <c r="W1430" i="1" s="1"/>
  <c r="U1165" i="1"/>
  <c r="W1165" i="1" s="1"/>
  <c r="T1165" i="1"/>
  <c r="V1165" i="1" s="1"/>
  <c r="W884" i="1"/>
  <c r="V884" i="1"/>
  <c r="U846" i="1"/>
  <c r="W846" i="1" s="1"/>
  <c r="T846" i="1"/>
  <c r="V846" i="1" s="1"/>
  <c r="U1349" i="1"/>
  <c r="W1349" i="1" s="1"/>
  <c r="T1349" i="1"/>
  <c r="V1349" i="1" s="1"/>
  <c r="T1173" i="1"/>
  <c r="V1173" i="1" s="1"/>
  <c r="U1173" i="1"/>
  <c r="W1173" i="1" s="1"/>
  <c r="U904" i="1"/>
  <c r="W904" i="1" s="1"/>
  <c r="T904" i="1"/>
  <c r="V904" i="1" s="1"/>
  <c r="U874" i="1"/>
  <c r="W874" i="1" s="1"/>
  <c r="T874" i="1"/>
  <c r="V874" i="1" s="1"/>
  <c r="U788" i="1"/>
  <c r="W788" i="1" s="1"/>
  <c r="T788" i="1"/>
  <c r="V788" i="1" s="1"/>
  <c r="T1699" i="1"/>
  <c r="V1699" i="1" s="1"/>
  <c r="U1699" i="1"/>
  <c r="W1699" i="1" s="1"/>
  <c r="U620" i="1"/>
  <c r="W620" i="1" s="1"/>
  <c r="T620" i="1"/>
  <c r="V620" i="1" s="1"/>
  <c r="U1206" i="1"/>
  <c r="W1206" i="1" s="1"/>
  <c r="T1206" i="1"/>
  <c r="V1206" i="1" s="1"/>
  <c r="U1078" i="1"/>
  <c r="W1078" i="1" s="1"/>
  <c r="T1078" i="1"/>
  <c r="V1078" i="1" s="1"/>
  <c r="U864" i="1"/>
  <c r="W864" i="1" s="1"/>
  <c r="T864" i="1"/>
  <c r="V864" i="1" s="1"/>
  <c r="U475" i="1"/>
  <c r="W475" i="1" s="1"/>
  <c r="T475" i="1"/>
  <c r="V475" i="1" s="1"/>
  <c r="T458" i="1"/>
  <c r="V458" i="1" s="1"/>
  <c r="U458" i="1"/>
  <c r="W458" i="1" s="1"/>
  <c r="U74" i="1"/>
  <c r="W74" i="1" s="1"/>
  <c r="T74" i="1"/>
  <c r="V74" i="1" s="1"/>
  <c r="U632" i="1"/>
  <c r="W632" i="1" s="1"/>
  <c r="T632" i="1"/>
  <c r="V632" i="1" s="1"/>
  <c r="T1362" i="1"/>
  <c r="V1362" i="1" s="1"/>
  <c r="U1362" i="1"/>
  <c r="W1362" i="1" s="1"/>
  <c r="U42" i="1"/>
  <c r="W42" i="1" s="1"/>
  <c r="T1338" i="1"/>
  <c r="V1338" i="1" s="1"/>
  <c r="U1338" i="1"/>
  <c r="W1338" i="1" s="1"/>
  <c r="T1318" i="1"/>
  <c r="V1318" i="1" s="1"/>
  <c r="U1318" i="1"/>
  <c r="W1318" i="1" s="1"/>
  <c r="T1041" i="1"/>
  <c r="V1041" i="1" s="1"/>
  <c r="U1041" i="1"/>
  <c r="W1041" i="1" s="1"/>
  <c r="U1018" i="1"/>
  <c r="W1018" i="1" s="1"/>
  <c r="T1018" i="1"/>
  <c r="V1018" i="1" s="1"/>
  <c r="U951" i="1"/>
  <c r="W951" i="1" s="1"/>
  <c r="T951" i="1"/>
  <c r="V951" i="1" s="1"/>
  <c r="U612" i="1"/>
  <c r="W612" i="1" s="1"/>
  <c r="T612" i="1"/>
  <c r="V612" i="1" s="1"/>
  <c r="T427" i="1"/>
  <c r="V427" i="1" s="1"/>
  <c r="U427" i="1"/>
  <c r="W427" i="1" s="1"/>
  <c r="T64" i="1"/>
  <c r="V64" i="1" s="1"/>
  <c r="U1635" i="1"/>
  <c r="W1635" i="1" s="1"/>
  <c r="T1635" i="1"/>
  <c r="V1635" i="1" s="1"/>
  <c r="T1480" i="1"/>
  <c r="V1480" i="1" s="1"/>
  <c r="U1480" i="1"/>
  <c r="W1480" i="1" s="1"/>
  <c r="T162" i="1"/>
  <c r="V162" i="1" s="1"/>
  <c r="T363" i="1"/>
  <c r="V363" i="1" s="1"/>
  <c r="U363" i="1"/>
  <c r="W363" i="1" s="1"/>
  <c r="T1282" i="1"/>
  <c r="V1282" i="1" s="1"/>
  <c r="U1282" i="1"/>
  <c r="W1282" i="1" s="1"/>
  <c r="U1261" i="1"/>
  <c r="W1261" i="1" s="1"/>
  <c r="T1261" i="1"/>
  <c r="V1261" i="1" s="1"/>
  <c r="U794" i="1"/>
  <c r="W794" i="1" s="1"/>
  <c r="T794" i="1"/>
  <c r="V794" i="1" s="1"/>
  <c r="U1278" i="1"/>
  <c r="W1278" i="1" s="1"/>
  <c r="T1278" i="1"/>
  <c r="V1278" i="1" s="1"/>
  <c r="U396" i="1"/>
  <c r="W396" i="1" s="1"/>
  <c r="T86" i="1"/>
  <c r="V86" i="1" s="1"/>
  <c r="U1384" i="1"/>
  <c r="W1384" i="1" s="1"/>
  <c r="T1384" i="1"/>
  <c r="V1384" i="1" s="1"/>
  <c r="U1328" i="1"/>
  <c r="W1328" i="1" s="1"/>
  <c r="T1328" i="1"/>
  <c r="V1328" i="1" s="1"/>
  <c r="T1268" i="1"/>
  <c r="V1268" i="1" s="1"/>
  <c r="U1268" i="1"/>
  <c r="W1268" i="1" s="1"/>
  <c r="U1199" i="1"/>
  <c r="W1199" i="1" s="1"/>
  <c r="T1199" i="1"/>
  <c r="V1199" i="1" s="1"/>
  <c r="U891" i="1"/>
  <c r="W891" i="1" s="1"/>
  <c r="T891" i="1"/>
  <c r="V891" i="1" s="1"/>
  <c r="W481" i="1"/>
  <c r="V481" i="1"/>
</calcChain>
</file>

<file path=xl/sharedStrings.xml><?xml version="1.0" encoding="utf-8"?>
<sst xmlns="http://schemas.openxmlformats.org/spreadsheetml/2006/main" count="13405" uniqueCount="2675">
  <si>
    <t>2n</t>
  </si>
  <si>
    <t>1Cx (Mbp)</t>
  </si>
  <si>
    <t>GC(%)</t>
  </si>
  <si>
    <t>2C (Mbp)</t>
  </si>
  <si>
    <t>P.s.</t>
  </si>
  <si>
    <t>n.a.</t>
  </si>
  <si>
    <t>20–23</t>
  </si>
  <si>
    <t>Bai et al. 2012</t>
  </si>
  <si>
    <t>20–23, 30</t>
  </si>
  <si>
    <t>B.p.</t>
  </si>
  <si>
    <t>22–24</t>
  </si>
  <si>
    <t>30–34</t>
  </si>
  <si>
    <t>S.l.</t>
  </si>
  <si>
    <t>Bureš et al. 2018</t>
  </si>
  <si>
    <t>Bureš et al. 2004</t>
  </si>
  <si>
    <t>Michálková et al. 2018</t>
  </si>
  <si>
    <t>68+0-3B</t>
  </si>
  <si>
    <t>34+0-1B</t>
  </si>
  <si>
    <t>?</t>
  </si>
  <si>
    <t>34, 68</t>
  </si>
  <si>
    <t>Code</t>
  </si>
  <si>
    <t>Picnomon acarna</t>
  </si>
  <si>
    <t>C.a.</t>
  </si>
  <si>
    <t>Silybum eburneum</t>
  </si>
  <si>
    <t>Silybum marianum</t>
  </si>
  <si>
    <t>Onopordum acanthium</t>
  </si>
  <si>
    <t>sp2C (pg)</t>
  </si>
  <si>
    <t>2C (pg)</t>
  </si>
  <si>
    <t>Source</t>
  </si>
  <si>
    <t>This study</t>
  </si>
  <si>
    <t>A</t>
  </si>
  <si>
    <t>B</t>
  </si>
  <si>
    <t>C</t>
  </si>
  <si>
    <t>D</t>
  </si>
  <si>
    <t>E</t>
  </si>
  <si>
    <t>Taxon</t>
  </si>
  <si>
    <t>Lamyropsis cynaroides</t>
  </si>
  <si>
    <t>Ptilostemon chamaepeuce</t>
  </si>
  <si>
    <t>Bellis perennis</t>
  </si>
  <si>
    <t>Ozcan et al. 2015</t>
  </si>
  <si>
    <t>Köstekci &amp; Arabaci 2011</t>
  </si>
  <si>
    <t>Source for guard cells length</t>
  </si>
  <si>
    <t>Source for 1Cx, 2C and GC %</t>
  </si>
  <si>
    <t>Bureš 2004</t>
  </si>
  <si>
    <t>Coordinates</t>
  </si>
  <si>
    <t>Collector, Date</t>
  </si>
  <si>
    <t>47°51'58.3"N, 107°23'25.0"W</t>
  </si>
  <si>
    <t>47°53'27.7"N, 108°23'41.7"W</t>
  </si>
  <si>
    <t>44°50'48.3"N, 110°44'07.2"W</t>
  </si>
  <si>
    <t>S.D. Stoneberg Holt &amp; P. Bureš 22/Aug/2015</t>
  </si>
  <si>
    <t>P. Bureš 23/Aug/2015</t>
  </si>
  <si>
    <t>P. Bureš 24/Aug/2015</t>
  </si>
  <si>
    <t>36°02'18.2"N, 111°50'16.6"W</t>
  </si>
  <si>
    <t>P. Bureš 27/Aug/2015</t>
  </si>
  <si>
    <t>36°02'17.8"N, 112°04'28.4"W</t>
  </si>
  <si>
    <t>40°26'39.0"N, 121°24'15.9"W</t>
  </si>
  <si>
    <t>P. Bureš 2/Sep/2015</t>
  </si>
  <si>
    <t>MOR-A84</t>
  </si>
  <si>
    <t>MOR-A131</t>
  </si>
  <si>
    <t>MOR-A132</t>
  </si>
  <si>
    <t>MOR-A133</t>
  </si>
  <si>
    <t>MOR-A134</t>
  </si>
  <si>
    <t>MOR-A135</t>
  </si>
  <si>
    <t>MOR-A136</t>
  </si>
  <si>
    <t>MOR-A137</t>
  </si>
  <si>
    <t>MOR-A138</t>
  </si>
  <si>
    <t>MOR-A139</t>
  </si>
  <si>
    <t>P. Bureš &amp; I. Burešová 17/May/2010</t>
  </si>
  <si>
    <t>41°45'19.0"N, 15°59'47.2"E</t>
  </si>
  <si>
    <t>P. Bureš &amp; I. Burešová 18/May/2010</t>
  </si>
  <si>
    <t>42°26'03.1"N, 13°07'49.9"E</t>
  </si>
  <si>
    <t>P. Bureš &amp; I. Burešová 20/May/2010</t>
  </si>
  <si>
    <t xml:space="preserve">41°03'33.9"N, 30°10'45.5"E </t>
  </si>
  <si>
    <t>P. Bureš 10/Oct/2018</t>
  </si>
  <si>
    <t>Cirsium palustre</t>
  </si>
  <si>
    <t>49°21'04.0"N, 16°07'26.5"E</t>
  </si>
  <si>
    <t>OR-01</t>
  </si>
  <si>
    <t>49°10'40.5"N, 16°28'47.3"E</t>
  </si>
  <si>
    <t>49°10'45.2"N, 16°34'01.9"E</t>
  </si>
  <si>
    <t>OR-09</t>
  </si>
  <si>
    <t>E. Michálková 28/Aug/2018</t>
  </si>
  <si>
    <t>Z. Fajmonová 16/Jul/2008</t>
  </si>
  <si>
    <t>M. Ozcan 31/Aug/2008</t>
  </si>
  <si>
    <t>M. Ozcan 10/Oct/2008</t>
  </si>
  <si>
    <t>M. Ozcan 25/Sep/2008</t>
  </si>
  <si>
    <t>U. S. A., Arizona, Grand Canyon Natl. Park: in the forest along the Desert View Drive, 2200 m s. m.</t>
  </si>
  <si>
    <t>Bulgaria, Rila Mts., Govedarci: at the forest road to the cottage Ovnarsko SW of the village, 1532 m s. m.</t>
  </si>
  <si>
    <t>U. S. A., Arizona, Grand Canyon Natl. Park: near the parking Navajo Point, 2277 m s. m.</t>
  </si>
  <si>
    <t>Great Britain, New Forest, Beaulieu: extensively grazed pasture, 2400 m W of the church in the village, 21 m s. m.</t>
  </si>
  <si>
    <t>50°49'20.3"N 01°29'09.7"W</t>
  </si>
  <si>
    <t>50°47'51.5"N 01°35'45.2"W</t>
  </si>
  <si>
    <t>U. S. A., California, Lassen Volcanic Natl. Park: in Chester Warmer Valley, 1741 m s. m.</t>
  </si>
  <si>
    <t>U. S. A., Wyoming, Yellowstone Natl. Park: in the forest along the Grand Loop Road, 2230 m s. m.</t>
  </si>
  <si>
    <t xml:space="preserve">Czech Republic, Brno: University Campus of Masaryk Univ. in Bohunice, 276 m s. m. </t>
  </si>
  <si>
    <t>M. Ozcan 9/Aug/2009</t>
  </si>
  <si>
    <t>40°32'37.2"N, 40°14'01.4"E</t>
  </si>
  <si>
    <t>M. Ozcan 31/Jul/2010</t>
  </si>
  <si>
    <t>41°13'01.8"N, 42°27'49.7"E</t>
  </si>
  <si>
    <t>Turkey, Trabzon: Bayburt - Trabzon, Soganlı pass, Çaykara road, among grass, 2100–2150 m s. m.</t>
  </si>
  <si>
    <t>M. Ozcan 27/Aug/2008</t>
  </si>
  <si>
    <t>M. Ozcan 6/Sep/2008</t>
  </si>
  <si>
    <t>40°38'21.0"N, 38°19'07.1"E</t>
  </si>
  <si>
    <t>40°56'34.2"N, 39°24'48.7"E</t>
  </si>
  <si>
    <t>Turkey, Trabzon: Akçaabat, Hıdırnebi, Balıklı high plateau, humid areas, roadsides, 1516 m s. m.</t>
  </si>
  <si>
    <t>M. Ozcan 31/Aug/2007</t>
  </si>
  <si>
    <t>41°05'14.0"N, 42°04'34.5"E</t>
  </si>
  <si>
    <t>41°13'06.8"N, 42°22'49.9"E</t>
  </si>
  <si>
    <t>Turkey, Artvin: Ardanuç, Tepedüzü Village, roadsides, 1310 m s. m.</t>
  </si>
  <si>
    <t>M. Ozcan 18/Oct/2008</t>
  </si>
  <si>
    <t>40°02'11.5"N, 40°30'42.1"E</t>
  </si>
  <si>
    <t>Turkey, Bayburt: Kop Dagı, stony pasture, roadsides, 2417 m s. m.</t>
  </si>
  <si>
    <t>M. Ozcan 18/Jul/2007</t>
  </si>
  <si>
    <t>40°38'57.6"N, 40°08'23.7"E</t>
  </si>
  <si>
    <t>Turkey, Kars, near Kars castle, roadsides, among rocks, 1800 m s. m.</t>
  </si>
  <si>
    <t>41°02'26.8"N, 42°02'27.5"E</t>
  </si>
  <si>
    <t>40°27'25.6"N, 38°24'02.6"E</t>
  </si>
  <si>
    <t>40°35'55.0"N, 39°57'51.2"E</t>
  </si>
  <si>
    <t>M. Ozcan 31/Jul/2005</t>
  </si>
  <si>
    <t>Turkey, Trabzon, Araklı, Dağbaşı, Pazarcık, roadsides, humid areas, 1350 m s m.</t>
  </si>
  <si>
    <t>Turkey, Artvin, Ardanuç, Geçitli Village,  roadsides,  1958 m s. m.</t>
  </si>
  <si>
    <t>Turkey, Giresun, Eğribel pass,  roadsides,  humid areas, 2157 m s. m.</t>
  </si>
  <si>
    <t>M. Ozcan 9/Sep/2007</t>
  </si>
  <si>
    <t>40°33'39.2"N, 40°03'26.3"E</t>
  </si>
  <si>
    <t>40°59'35.1"N, 39°46'51.0"E</t>
  </si>
  <si>
    <t>40°40'47.3"N, 40°35'21.0"E</t>
  </si>
  <si>
    <t>M. Ozcan 24/Aug/2006</t>
  </si>
  <si>
    <t>M. Ozcan 29/Aug/2008</t>
  </si>
  <si>
    <t>Turkey, Rize: Anzer, Tozköy village, roadsides, 1239 m s. m.</t>
  </si>
  <si>
    <t>41°13'06.8"N, 42°27'49.9"E</t>
  </si>
  <si>
    <t>M. Ozcan 1/Aug/2009</t>
  </si>
  <si>
    <t>40°08'41.4"N, 39°34'35.3"E</t>
  </si>
  <si>
    <r>
      <t xml:space="preserve">Turkey, Gümüşhane: Between Köse and Kelkit, Salördek village, open pastures, 1507 m s. m. (sub </t>
    </r>
    <r>
      <rPr>
        <i/>
        <sz val="11"/>
        <color theme="1"/>
        <rFont val="Calibri"/>
        <family val="2"/>
        <charset val="238"/>
        <scheme val="minor"/>
      </rPr>
      <t xml:space="preserve">C. lappaceum </t>
    </r>
    <r>
      <rPr>
        <sz val="11"/>
        <color theme="1"/>
        <rFont val="Calibri"/>
        <family val="2"/>
        <charset val="238"/>
        <scheme val="minor"/>
      </rPr>
      <t>subsp.</t>
    </r>
    <r>
      <rPr>
        <i/>
        <sz val="11"/>
        <color theme="1"/>
        <rFont val="Calibri"/>
        <family val="2"/>
        <charset val="238"/>
        <scheme val="minor"/>
      </rPr>
      <t xml:space="preserve"> anatolicum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</si>
  <si>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Turkey, Bayburt: Kop Dagı, , alpine pasture, roadsides, 2417 m s. m. (sub </t>
    </r>
    <r>
      <rPr>
        <i/>
        <sz val="11"/>
        <color theme="1"/>
        <rFont val="Calibri"/>
        <family val="2"/>
        <charset val="238"/>
        <scheme val="minor"/>
      </rPr>
      <t xml:space="preserve">C. lappaceum </t>
    </r>
    <r>
      <rPr>
        <sz val="11"/>
        <color theme="1"/>
        <rFont val="Calibri"/>
        <family val="2"/>
        <charset val="238"/>
        <scheme val="minor"/>
      </rPr>
      <t>subsp.</t>
    </r>
    <r>
      <rPr>
        <i/>
        <sz val="11"/>
        <color theme="1"/>
        <rFont val="Calibri"/>
        <family val="2"/>
        <charset val="238"/>
        <scheme val="minor"/>
      </rPr>
      <t xml:space="preserve"> lappaceum</t>
    </r>
    <r>
      <rPr>
        <sz val="11"/>
        <color theme="1"/>
        <rFont val="Calibri"/>
        <family val="2"/>
        <charset val="238"/>
        <scheme val="minor"/>
      </rPr>
      <t>)</t>
    </r>
  </si>
  <si>
    <t>40°23'00.8"N, 39°50'45.0"E</t>
  </si>
  <si>
    <t>M. Ozcan 5/Aug/2007</t>
  </si>
  <si>
    <t>M. Ozcan 26/Aug/2007</t>
  </si>
  <si>
    <t>M. Ozcan 12/Sep/2008</t>
  </si>
  <si>
    <t>Turkey, Bayburt: Kop Dagı, , humid areas,  2417 m s. m.</t>
  </si>
  <si>
    <t>Turkey, Gümüshane: Sarıçiçek road, , near cultivated areas, 2006 m s. m.</t>
  </si>
  <si>
    <t>M. Ozcan 24/Aug/2008</t>
  </si>
  <si>
    <t>40°52'49.3"N, 41°07'56.7"E</t>
  </si>
  <si>
    <t>M. Ozcan 15/Aug/2008</t>
  </si>
  <si>
    <r>
      <t xml:space="preserve">Turkey, Rize: Çamlıhemşin, Yukarı Kavrun High plateau, alpine zone, among grass, 2283 m s. m. (sub. </t>
    </r>
    <r>
      <rPr>
        <i/>
        <sz val="11"/>
        <color theme="1"/>
        <rFont val="Calibri"/>
        <family val="2"/>
        <charset val="238"/>
        <scheme val="minor"/>
      </rPr>
      <t>C. munitum</t>
    </r>
    <r>
      <rPr>
        <sz val="11"/>
        <color theme="1"/>
        <rFont val="Calibri"/>
        <family val="2"/>
        <charset val="238"/>
        <scheme val="minor"/>
      </rPr>
      <t>)</t>
    </r>
  </si>
  <si>
    <t>40°52'40.2"N, 41°07'55.0"E</t>
  </si>
  <si>
    <t>41°13'12.1"N, 42°27'52.6"E</t>
  </si>
  <si>
    <t>Turkey, Rize: Çamlıhemsin, Yukarı Kavrun highplateau, 2299 m s. m.</t>
  </si>
  <si>
    <t>Turkey, Rize: from Zilkale to Çat, meadow areas, 980 m s. m.</t>
  </si>
  <si>
    <t>Turkey, Rize: from Zilkale to Çat, meadow areas, 1132 m s. m.</t>
  </si>
  <si>
    <t>M. Ozcan 27/Jul/2010</t>
  </si>
  <si>
    <t>41°25'38.1"N, 41°50'30.7"E</t>
  </si>
  <si>
    <t>40°39'25.3"N, 40°32'21.8"E</t>
  </si>
  <si>
    <t>40°27'15.2"N, 38°20'01.6"E</t>
  </si>
  <si>
    <t>41°10'07.8"N, 41°29'44.2"E</t>
  </si>
  <si>
    <t>40°52'35.5"N, 41°07'26.7"E</t>
  </si>
  <si>
    <t>41°48'55.4"N, 41°36'29.7"E</t>
  </si>
  <si>
    <t>Turkey, Rize: Anzer road,  humid area, 1433 m s. m.</t>
  </si>
  <si>
    <t>Turkey, Giresun: Near Egribel pass, streambanks, 1850 m s. m.</t>
  </si>
  <si>
    <t>Turkey, Artvin, Murgul, Savval Tepe, streambanks, 2243 m s. m.</t>
  </si>
  <si>
    <t>Turkey, Artvin: Yusufeli, streambanks,  612 m s. m.</t>
  </si>
  <si>
    <t>M. Ozcan 19/Aug/2007</t>
  </si>
  <si>
    <t>M. Ozcan 20/Sep/2008</t>
  </si>
  <si>
    <t>M. Özcan 12/Sep/2008</t>
  </si>
  <si>
    <t>40°13'31.3"N, 39°42'28.4"E</t>
  </si>
  <si>
    <t>Turkey, Gümüşhane, near Köse, Gökçe village, near cultivated areas, 1677 m s. m.</t>
  </si>
  <si>
    <t>Turkey, Artvin: Between Savsat to Ardahan, roadsides,  2200–2350 m s. m.</t>
  </si>
  <si>
    <t>Turkey, Rize: Çamlıhemşin, Zilkale, near Çat, humid areas, shady banks, among grass and woods, 1044–1170 m s. m.</t>
  </si>
  <si>
    <t>Turkey, Artvin: Between Şavşat and Ardahan, roadsides, 2260–2300 m s. m.</t>
  </si>
  <si>
    <t>Turkey, Arvin: Borçka, Camili road, near Duzenli village, roadsides, 550–580 m s. m.</t>
  </si>
  <si>
    <t>41°07'32.1"N, 42°03'57.3"E</t>
  </si>
  <si>
    <t>M. Ozcan 20/Jun/2009</t>
  </si>
  <si>
    <t>40°42'51.8"N, 40°52'48.0"E</t>
  </si>
  <si>
    <t>40°52'33.1"N, 41°07'53.3"E</t>
  </si>
  <si>
    <t>40°47'03.4"N, 41°30'43.8"E</t>
  </si>
  <si>
    <t>40°30'16.3"N, 40°15'06.1"E</t>
  </si>
  <si>
    <t xml:space="preserve">M. Ozcan 24/Jul/2010 </t>
  </si>
  <si>
    <t>Turkey, Bayburt: Kılıçkaya highplateau, roadsides, 2106 m s. m.</t>
  </si>
  <si>
    <t>Turkey, Rize: Ispir, roadsides, 1301 m s. m.</t>
  </si>
  <si>
    <t>Turkey, Rize: Çamlıhemsin, Yukarı Kavrun highplateau, streambank,  2261-2330 m s. m.</t>
  </si>
  <si>
    <t>40°32'54.0"N, 40°05'06.5"E</t>
  </si>
  <si>
    <t>40°58'04.9"N, 39°26'03.1"E</t>
  </si>
  <si>
    <t>M. Ozcan 06/Sep/2008</t>
  </si>
  <si>
    <t>Turkey, Trabzon / Bayburt: Near Limonsuyu, alpine pastures, 2365 m s. m.</t>
  </si>
  <si>
    <t>Turkey, Trabzon: Akçaabat, Hıdırnebi high plateau, Stony pastures, roadsides, 1307 m s. m.</t>
  </si>
  <si>
    <t>40°15'01.7"N, 39°48'26.9"E</t>
  </si>
  <si>
    <t>40°39'11.2"N, 38°20'23.0"E</t>
  </si>
  <si>
    <t>40°45'22.2"N, 40°45'42.8"E</t>
  </si>
  <si>
    <t xml:space="preserve">M. Ozcan 24/Aug/2008 </t>
  </si>
  <si>
    <t xml:space="preserve">M. Ozcan 27/Aug/2008 </t>
  </si>
  <si>
    <t>S. Palpurina-Todorova 15/Sep/2010</t>
  </si>
  <si>
    <t>P. Bureš &amp; M. Burešová 12/Jul/2010</t>
  </si>
  <si>
    <t>MONS_ES01</t>
  </si>
  <si>
    <t>P. Bureš &amp; M. Burešová 11/Jul/2010</t>
  </si>
  <si>
    <t>41°50'51.2"N, 00°53'31.2"E</t>
  </si>
  <si>
    <t>MONS_ES02</t>
  </si>
  <si>
    <t>42°09'38.9"N, 03°06'21.3"E</t>
  </si>
  <si>
    <t>42°41'54.0"N, 00°07'10.4"W</t>
  </si>
  <si>
    <t>P. Bureš &amp; M. Burešová 13/Jul/2010</t>
  </si>
  <si>
    <t xml:space="preserve">RICH_ES03 </t>
  </si>
  <si>
    <t>Turkey, Artvin: Ardanuç, open slopes, eroded areas, 526–555 m s. m.</t>
  </si>
  <si>
    <t>P. Bureš &amp; M. Burešová 14/Jul/2010</t>
  </si>
  <si>
    <t>RICH_ES04</t>
  </si>
  <si>
    <t>42°48'12.7"N, 00°32'52.8"W</t>
  </si>
  <si>
    <t>France, Pyrenees, Peyrenère: grassland along the road, 1411 m s. m.</t>
  </si>
  <si>
    <t>P. Bureš 15/Jul/2010</t>
  </si>
  <si>
    <t>42°48'35.4"N, 00°35'48.0"W</t>
  </si>
  <si>
    <t>GLA_ES05</t>
  </si>
  <si>
    <t>P. Bureš &amp; M. Burešová 16/Jul/2010</t>
  </si>
  <si>
    <t>43°03'57.0"N, 00°32'59.0"W</t>
  </si>
  <si>
    <t>RUF_ES07</t>
  </si>
  <si>
    <t>42°51'34.6"N, 00°49'25.2"W</t>
  </si>
  <si>
    <t>TUB_ES08</t>
  </si>
  <si>
    <t>P. Bureš &amp; M. Burešová 17/Jul/2010</t>
  </si>
  <si>
    <t>FLA_ES10</t>
  </si>
  <si>
    <t>42°46'32.1"N, 01°52'53.3"W</t>
  </si>
  <si>
    <t>42°46'34.7"N, 01°52'54.6"W</t>
  </si>
  <si>
    <t>GIR_ES10</t>
  </si>
  <si>
    <t>42°45'20.7"N, 01°54'52.0"W</t>
  </si>
  <si>
    <t>FLA_ES11</t>
  </si>
  <si>
    <t>P. Bureš &amp; M. Burešová 18/Jul/2010</t>
  </si>
  <si>
    <t>FLA_ES12</t>
  </si>
  <si>
    <t>42°41'28.2"N, 03°14'01.0"W</t>
  </si>
  <si>
    <t>TUB_ES12</t>
  </si>
  <si>
    <t>TUB_ES13</t>
  </si>
  <si>
    <t>42°41'27.4"N, 03°16'09.3"W</t>
  </si>
  <si>
    <t>41°57'18.2"N, 02°20'10.9"W</t>
  </si>
  <si>
    <t>P. Bureš &amp; M. Burešová 19/Jul/2010</t>
  </si>
  <si>
    <t>ODO_ES14</t>
  </si>
  <si>
    <t>FLA_ES14</t>
  </si>
  <si>
    <t>42°57'37.0"N, 27°53'22.0"E</t>
  </si>
  <si>
    <t>41°27'00.2"N, 13°07'34.0"E</t>
  </si>
  <si>
    <t>M. Hájek 15/Jul/2010</t>
  </si>
  <si>
    <t>Bulgaria, Varna, Shkorpilovtsi: ruderal places between the road and the brook E of the village, 5 m s. m.</t>
  </si>
  <si>
    <t>J. Danihelka 22/Jul/2010</t>
  </si>
  <si>
    <t>Montenegro, Mojkovac: along the shores of Tara River W of the town, 801 m s. m.</t>
  </si>
  <si>
    <t>61°54'07.0"N, 129°31'02.0"E</t>
  </si>
  <si>
    <t>38°19'41.5"N, 47°49'59.3"E</t>
  </si>
  <si>
    <t>M. Norouzi 11/Jun/2008</t>
  </si>
  <si>
    <t>ECH_IR01</t>
  </si>
  <si>
    <t>38°56'34.4"N, 45°40'34.1"E</t>
  </si>
  <si>
    <t>M. Norouzi 19/Jun/2009</t>
  </si>
  <si>
    <t>ALA_IR02</t>
  </si>
  <si>
    <t>38°20'54.2"N, 44°51'26.3"E</t>
  </si>
  <si>
    <t>M. Norouzi 17/Jun/2009</t>
  </si>
  <si>
    <t>38°19'41.2"N, 47°50'00.5"E</t>
  </si>
  <si>
    <t>M. Norouzi 22/Aug/2009</t>
  </si>
  <si>
    <t>35°56'28.5"N, 51°21'45.0"E</t>
  </si>
  <si>
    <t>M. Norouzi 16/Aug/2009</t>
  </si>
  <si>
    <t>CON_IR05</t>
  </si>
  <si>
    <t>50°39'51.7"N, 01°26'39.1"W</t>
  </si>
  <si>
    <t>Great Britain, Isle of Wight, Shalcombe: calcareous slopes, 0.5 km N of the village, 96 m s. m.</t>
  </si>
  <si>
    <t>ACA_GB3</t>
  </si>
  <si>
    <t>P. Bureš &amp; E. Michálková 5/Sep/2018</t>
  </si>
  <si>
    <t>46°43'38.4"N, 10°40'56.5"E</t>
  </si>
  <si>
    <t>46°35'53.8"N, 10°25'49.9"E</t>
  </si>
  <si>
    <t>Switzerland, Val Müstair Region, Santa Maria: pastures and grasslands along the mountain road to Pass Umbrail, 1479 m s. m.</t>
  </si>
  <si>
    <t>Italy, Puglia Province, peninsula Gargano: pasture at S margin of Parco Naturale Foresta umbra, 647 m s. m.</t>
  </si>
  <si>
    <t>Italy, Lazio Province, Priverno: wet meadow in nature reserve Laghi Gricilli SW of the village, 2 m s. m.</t>
  </si>
  <si>
    <t>Turkey, Sakarya Province, Kandira: in the forest E of the town, 36 m s. m.</t>
  </si>
  <si>
    <t>Italy, Abruzzo Province, Gran Sasso Mts: alpine grassland at NE slope of  M. della Scindarella Mt. near the road to Campo Imperatore, 1403 m s. m.</t>
  </si>
  <si>
    <t>P. Bureš &amp; E. Michálková 6/Sep/2018</t>
  </si>
  <si>
    <t>46°15'51.4"N, 10°35'30.2"E</t>
  </si>
  <si>
    <t>Italy, Trento Province, Adamello-Presanella Mts., Passo Tonale: grasslands along the road to the hotel La Mirandola, 1907 m s. m.</t>
  </si>
  <si>
    <t>46°14'41.4"N, 10°50'09.0"E</t>
  </si>
  <si>
    <t>Italy, Trento Province, Adamello-Presanella Mts., Campo Carlo Magno: pastures near Ristorante Cascina Zeledria, 1759 m s. m.</t>
  </si>
  <si>
    <t>46°22'34.0"N, 11°49'13.1"E</t>
  </si>
  <si>
    <t>Italy, Trento Province, Dolomiti Mts., Moena: pastures near the fish-pond near Passo San Pellegrino, 1754 m s. m.</t>
  </si>
  <si>
    <t>P. Bureš &amp; E. Michálková 7/Sep/2018</t>
  </si>
  <si>
    <t>46°29'27.5"N, 11°46'54.3"E</t>
  </si>
  <si>
    <t>Italy, Trento Province, Dolomiti Mts., Canazei: grasslands around the small lake along the road to Passo Pordoi, 1727 m s. m.</t>
  </si>
  <si>
    <t>46°29'41.5"N, 11°59'19.4"E</t>
  </si>
  <si>
    <t>Italy, Belluno Province, Dolomiti Mts., Pieve: grasslands and pastures near hotel La Baita at the road to Passo Falzarego, 1604 m s. m.</t>
  </si>
  <si>
    <t>46°32'50.3"N, 12°10'18.5"E</t>
  </si>
  <si>
    <t>46°33'8.9"N, 13°16'24.7"E</t>
  </si>
  <si>
    <t>Italy, Udine Province, Karnische Alpen Mts. Passo Pramollo (= Nassfeld Pass): grasslands at the road to Pontebba, 1467 m s. m.</t>
  </si>
  <si>
    <t>OLE_A113</t>
  </si>
  <si>
    <t>ALP_A107</t>
  </si>
  <si>
    <t>ARV_A134</t>
  </si>
  <si>
    <t>CAR_A50</t>
  </si>
  <si>
    <t>CAR_A51</t>
  </si>
  <si>
    <t>CAR_A52</t>
  </si>
  <si>
    <t>CAR_A110</t>
  </si>
  <si>
    <t>P. Bureš &amp; J. Šmerda 31/Jul/2016</t>
  </si>
  <si>
    <t>P. Bureš &amp; J. Šmerda 30/July/2016</t>
  </si>
  <si>
    <t>P. Bureš 25/Jul/2016</t>
  </si>
  <si>
    <t>P. Bureš &amp; J. Šmerda 26/Jul/2017</t>
  </si>
  <si>
    <t>47°37'50.3"N, 14°57'43.1"E</t>
  </si>
  <si>
    <t>46°31'29.3"N, 13°55'44.2"E</t>
  </si>
  <si>
    <t>47°33'00.0"N, 14°38'38.0"E</t>
  </si>
  <si>
    <t>47°29'21.6"N, 14°50'54.2"E</t>
  </si>
  <si>
    <t>CAND_DANI</t>
  </si>
  <si>
    <t>J. Danihelka 7/Aug/2010</t>
  </si>
  <si>
    <t>Russia, Rostov on Don: Botanical Garden SFU, Rostov on Don</t>
  </si>
  <si>
    <t>46°13'45.2"N, 88°59'59.7"W</t>
  </si>
  <si>
    <t>W. Alverson 28/Jun/2011</t>
  </si>
  <si>
    <t>DOB0187</t>
  </si>
  <si>
    <t>43°01'38.5"N, 89°26'21.8"W</t>
  </si>
  <si>
    <t>W. Alverson and T. Schappe 15/Aug/2011</t>
  </si>
  <si>
    <t>DOB0384</t>
  </si>
  <si>
    <t>U.S.A., Wisconsin, Dane County: Greene Prairie, UW Arboretum, 287 m s. m.</t>
  </si>
  <si>
    <t>44°55'13.8"N, 87°12'05.2"W</t>
  </si>
  <si>
    <t>W. Alverson 11/Jul/2011</t>
  </si>
  <si>
    <t>DOB0811</t>
  </si>
  <si>
    <t>Russia, Siberia, Jakutsk, Vladimirovka: foothil of slopes above the Lena River valley 1.5 km NNE of the village, 153 m s. m.</t>
  </si>
  <si>
    <t>P. Bureš &amp; J. Bureš 2/Oct/2003</t>
  </si>
  <si>
    <t>49°44'57.0"N, 16°13'14.0"E</t>
  </si>
  <si>
    <t>Czech Republic, distr. Polička, Široký Důl: dry slope N of the village, 545 m s. m.</t>
  </si>
  <si>
    <t>49°50'58.6"N, 15°55'24.5"E</t>
  </si>
  <si>
    <t>Czech Republic, distr. Chrudim, Louka: at the road in N margin of the village, 398 m s. m.</t>
  </si>
  <si>
    <t>P. Bureš &amp; J. Bureš 20/Sep/2003</t>
  </si>
  <si>
    <t>47°46'14.8"N, 16°58'09.7"E</t>
  </si>
  <si>
    <t>49°50'57.6"N, 15°55'24.9"E</t>
  </si>
  <si>
    <t>TEN_It02</t>
  </si>
  <si>
    <t>47°46'08.0"N, 15°51'41.0"E</t>
  </si>
  <si>
    <t>Austria, Schneeberg Mts., distr. Puchberg am Schneeberg: pasture 1.4 km SW of the church in the village of Schneebergdörfl, 785 m s. m.</t>
  </si>
  <si>
    <t>P. Bureš &amp; J. Bureš 2/Oct/2002</t>
  </si>
  <si>
    <t>49°45'05.7"N, 16°08'13.3"E</t>
  </si>
  <si>
    <t>Czech Republic, distr. Polička, Borová u Poličky: wet meadow along the road 2 km NW of the village, 653 m s. m.</t>
  </si>
  <si>
    <t>49°44'28.5"N, 16°11'55.1"E</t>
  </si>
  <si>
    <t>Czech Republic, distr. Polička, Borová u Poličky: wet meadow along the road 2.9 km E of the village at settlement Na Babce, 609 m s. m.</t>
  </si>
  <si>
    <t>49°42'53.9"N, 15°56'51.1"E</t>
  </si>
  <si>
    <t>Czech Republic, distr. Hlinsko, Vortová: wet meadow at small pond near the E margin of small village Lhoty, E of the village, 663 m s. m.</t>
  </si>
  <si>
    <t>P. Bureš 2/Oct/2003</t>
  </si>
  <si>
    <t>48°57'54.3"N, 16°46'22.6"E</t>
  </si>
  <si>
    <t>Czech Republic, distr. Břeclav, southern slope of hill NE of village Kurdějov, 285 m s. m.</t>
  </si>
  <si>
    <t>49°44'27.6"N, 16°04'05.4"E</t>
  </si>
  <si>
    <t>Czech Republic, distr. Hlinsko, Čachnov: wet meadow along the forest margin at SW margin of the village, 675 m s. m.</t>
  </si>
  <si>
    <t>49°50'50.3"N, 15°55'24.5"E</t>
  </si>
  <si>
    <t>GREI_01</t>
  </si>
  <si>
    <t>GREI_02</t>
  </si>
  <si>
    <t>GREI_03</t>
  </si>
  <si>
    <t>GREI_04</t>
  </si>
  <si>
    <t>GREI_05</t>
  </si>
  <si>
    <t>GREI_06</t>
  </si>
  <si>
    <t>GREI_07</t>
  </si>
  <si>
    <t>GREI_08</t>
  </si>
  <si>
    <t>GREI_09</t>
  </si>
  <si>
    <t>GREI_10</t>
  </si>
  <si>
    <t>GREI_11</t>
  </si>
  <si>
    <t>GREI_12</t>
  </si>
  <si>
    <t>GREI_13</t>
  </si>
  <si>
    <t>GREI_14</t>
  </si>
  <si>
    <t>GREI_15</t>
  </si>
  <si>
    <t>GREI_16</t>
  </si>
  <si>
    <t>47°29'48.8"N, 14°47'58.4"E</t>
  </si>
  <si>
    <t>47°16'19.1"N, 14°24'22.5"E</t>
  </si>
  <si>
    <t>47°16'18.9"N, 14°24'59.6"E</t>
  </si>
  <si>
    <t>47°05'41.7"N, 14°34'07.5"E</t>
  </si>
  <si>
    <t>46°48'30.6"N, 14°56'34.3"E</t>
  </si>
  <si>
    <t>46°42'37.0"N, 15°05'49.0"E</t>
  </si>
  <si>
    <t>46°30'38.5"N, 14°46'07.9"E</t>
  </si>
  <si>
    <t>46°25'09.6"N, 14°33'06.7"E</t>
  </si>
  <si>
    <t>46°26'26.1"N, 14°29'06.3"E</t>
  </si>
  <si>
    <t>46°11'34.6"N, 13°59'21.8"E</t>
  </si>
  <si>
    <t>45°34'24.8"N, 14°27'24.0"E</t>
  </si>
  <si>
    <t>46°18'35.7"N, 14°39'23.4"E</t>
  </si>
  <si>
    <t>43°59'29.3"N, 17°45'37.1"E</t>
  </si>
  <si>
    <t>43°46'18.4"N, 18°14'45.9"E</t>
  </si>
  <si>
    <t>43°19'00.6"N, 20°50'53.3"E</t>
  </si>
  <si>
    <t>P. Bureš &amp; J. Šmerda 30/Jul/2016</t>
  </si>
  <si>
    <t>P. Bureš 15/Sep/2015</t>
  </si>
  <si>
    <t>P. Bureš 26/Jul/2016</t>
  </si>
  <si>
    <t>P. Bureš 24/Jul/2016</t>
  </si>
  <si>
    <t>P. Bureš &amp; J. Šmerda 29/Jul/2017</t>
  </si>
  <si>
    <t>P. Bureš &amp; J. Šmerda 28/Jul/2017</t>
  </si>
  <si>
    <t>P. Bureš &amp; E. Michálková 16/Jul/2016</t>
  </si>
  <si>
    <t>P. Bureš &amp; E. Michálková 12/Jul/2016</t>
  </si>
  <si>
    <t>P. Bureš &amp; E. Michálková 14/Jul/2016</t>
  </si>
  <si>
    <t>P Bureš &amp; M. Vavrinec 14/Jul/2017</t>
  </si>
  <si>
    <t>P. Bureš &amp; M. Vavrinec 13/Jul/2017</t>
  </si>
  <si>
    <t>P. Bureš &amp; M. Vavrinec 17/Jul/2017</t>
  </si>
  <si>
    <t>Austria, Ennstal Alps (subgroup Eisenerz Alps), Eisenerz: forest slopes along the brook, 8.5 SW of the town, 1093 m s. m.</t>
  </si>
  <si>
    <t>Austria, Ennstal Alps (subgroup Eisenerz Alps) Kölblwirt (near Johnsbach): at the path from Kölblwirt up to Hesshütte in Gesäuse between Untere Koderalm and Stadlalm (right of the road to the top), 3 km NE of the village, 1560 m s. m..</t>
  </si>
  <si>
    <t>Austria, Rottenmanner and Wölzer Tauern, Lachtal: along the road Oberer Höhenweg (= road between the village of Oberzeiring and the mountain chalet Klosterneuburger Hütte), 3.5 km NE of the village, 1739 m s. m.</t>
  </si>
  <si>
    <t>Austria, Rottenmanner and Wölzer Tauern, Möderbrugg: open N forest slopes of the Steinerkogel Hill, 4.8 km WSW of the village, 1660 m s. m.</t>
  </si>
  <si>
    <t>Austria, Lavanttal Alps (subgroup Seetal Alps), Judenburg: in the open S forest slope near the chalet Winterleitenhütte, 10.7 km SW of the town, 1796 m s. m.</t>
  </si>
  <si>
    <t>Austria, Lavanttal Alps (subgroup Koralpe), Rieding, wet slopes along the road Koralpenhöhenstrasse, 4 km ESE of the village, 1546 m s. m.</t>
  </si>
  <si>
    <t>Austria, Stein Alps, Vellach (Bela): along the forest road 2.1 km SSW of the village, 883 m s. m.</t>
  </si>
  <si>
    <t>Austria, Stein Alps, Ebriach (Obirsko): wet rocky slopes of Trögener Klamm, 4.5 km SW of the village, 852 m s. m.</t>
  </si>
  <si>
    <t>Slovenia, Julian Alps (subgroup Cerkljansko hribovje), Podbrdo: in the forest along the road E of the Massif Porezen, 2.7 km SSE of the village, 1444 m s. m.</t>
  </si>
  <si>
    <t>Slovenia, Notranjski Snežnik Mts., Sviščaki: wet forest 4.1 km E of the village, 1340 m, s. m.</t>
  </si>
  <si>
    <t>Austria, Stein Alps, Podvolovljek: along the forest road in Velika Planina, 2.9 km WNW of the village, 1408 m s. m.</t>
  </si>
  <si>
    <t>Bosnia and Herzegovina, Vranica planina Mts., Fojnica: along the forest roads in the surrounding of the tourist rest place with fountain, 11.4 km WNW of the town, 1500 m s. m.</t>
  </si>
  <si>
    <t>Bosnia and Herzegovina, Bjelašnica Mts.(subgroup Igman), Hadžići: along the forest road near the chalet Sarajevski Begluk, 6.6 km SSE of the town, 1209 m s. m.</t>
  </si>
  <si>
    <t>Serbia, Kopaonik Mts., Brzece: wet forest slopes along the road to Kopaonik, 3.5 km NW of the village, 1550 m s. m.</t>
  </si>
  <si>
    <t>Austria, Pohorje Mts., Sankt Oswald ob Eibiswald: along the forest road in S slope, 3.5 k W of the village, 973 m s. m.</t>
  </si>
  <si>
    <t>Austria, Stein Alps, Unterort (Podkraj): Alpine meadow in ski slope 3.5 km SSSW of the village, 1848 m s. m.</t>
  </si>
  <si>
    <t>O. Knápek &amp; M. Vavrinec 11/Jul/2016</t>
  </si>
  <si>
    <t>O. Knápek &amp; M. Vavrinec 13/Jul/2016</t>
  </si>
  <si>
    <t>P. Veselý &amp; M. Vavrinec 20/Jul/2016</t>
  </si>
  <si>
    <t>O. Knápek &amp; M. Vavrinec 20/Jun/2017</t>
  </si>
  <si>
    <t>O. Knápek &amp; M. Vavrinec 21/Jun/2017</t>
  </si>
  <si>
    <t>E. Michálková &amp; M. Vavrinec 5/Jun/2017</t>
  </si>
  <si>
    <t>P. Veselý &amp; M. Vavrinec 23/Jul/2016</t>
  </si>
  <si>
    <t>P. Veselý. &amp; M. Vavrinec 22/Jul/2016</t>
  </si>
  <si>
    <t>WAL_17</t>
  </si>
  <si>
    <t>WAL_18</t>
  </si>
  <si>
    <t>WAL_19</t>
  </si>
  <si>
    <t>WAL_20</t>
  </si>
  <si>
    <t>WAL_21</t>
  </si>
  <si>
    <t>WAL_22</t>
  </si>
  <si>
    <t>WAL_23</t>
  </si>
  <si>
    <t>WAL_24</t>
  </si>
  <si>
    <t>WAL_25</t>
  </si>
  <si>
    <t>WAL_26</t>
  </si>
  <si>
    <t>WAL_27</t>
  </si>
  <si>
    <t>49°06'03.1"N, 22°25'11.9"E</t>
  </si>
  <si>
    <t>49°06'11.0"N, 22°26'47.9"E</t>
  </si>
  <si>
    <t>48°36'52.6"N, 23°41'45.4"E</t>
  </si>
  <si>
    <t>48°09'54.9"N, 24°32'13.7"E</t>
  </si>
  <si>
    <t>47°37'09.2"N, 24°38'58.9"E</t>
  </si>
  <si>
    <t>46°59'33.3"N, 25°57'06.5"E</t>
  </si>
  <si>
    <t>45°20'29.0"N, 25°26'04.3"E</t>
  </si>
  <si>
    <t>45°20'42.5"N, 25°25'12.3"E</t>
  </si>
  <si>
    <t>45°38'57.1"N, 24°36'33.7"E</t>
  </si>
  <si>
    <t>45°33'43.2"N, 24°36'31.5"E</t>
  </si>
  <si>
    <t>P. Bureš &amp; M. Vavrinec 19/Jul/2017</t>
  </si>
  <si>
    <t>45°25'55.3"N, 23°51'01.4"E</t>
  </si>
  <si>
    <t>Slovakia, Bukovské vrchy Mts., Runina: mountain meadows near Ďurkovec Hill, 3.3 km N of the village, 1095 m s. m.</t>
  </si>
  <si>
    <t>Slovakia, Bukovské vrchy Mts., Runina: mountain meadows netween hills of Rabia skala, Jarabá skala and Čelo, 4.5 km NE of the village, 1145 m s. m.</t>
  </si>
  <si>
    <t>Romania, Rodna Mts., Borșa: wet mountain meadow along tourist road to the Pietros Mt., 3.9 km S of the town, 1166 m s. m.</t>
  </si>
  <si>
    <t>Romania, Ceahlău Massiv, Ceahlău: forest margin at the tourist road from the chalet Cabana Fântănele to the rocks Cușma Dorobanțului, 5.5 km S of the village, 1355 m s. m.</t>
  </si>
  <si>
    <t>Romania, Bucegi Mts., Sinaia: along the road at E shore of Bolboci Lake, 8 km W of the town, 1455 m s. m.</t>
  </si>
  <si>
    <t>Romania, Bucegi Mts., Sinaia: along the road at W shore of Bolboci Lake, 9.5 km W of the town, 1450 m s. m.</t>
  </si>
  <si>
    <t>Romania, Făgăraș Mts., Cârțișoara: along the road Transfagarasan, 8.5 km SSE of the village, 1388 m s. m.</t>
  </si>
  <si>
    <t>Romania, Făgăraș Mts., Cârțișoara: along the road Transfagarasan, 15 km S of the village, 1274 m s. m.</t>
  </si>
  <si>
    <t>Romania, Lotru Mts., Voineasa: wet forest slopes along the road to the lake of Vidra, 8.5 km WNW of the village, 1174 m s. m.</t>
  </si>
  <si>
    <t>43°39'25.9"N, 12°10'02.2"E</t>
  </si>
  <si>
    <t>P. Bureš &amp; E. Lajkepová 6/Jul/2017</t>
  </si>
  <si>
    <t>P. Bureš &amp; E. Lajkepová 3/Jul/2017</t>
  </si>
  <si>
    <t>44°06'40.3"N, 10°09'20.6"E</t>
  </si>
  <si>
    <t>E. Lajkepová &amp; O. Michálek 31/Jul/2016</t>
  </si>
  <si>
    <t>MONT_AL1</t>
  </si>
  <si>
    <t>MONT_AL2</t>
  </si>
  <si>
    <t>42°20'47.2"N, 19°54'47.2"E</t>
  </si>
  <si>
    <t>42°19'59.0"N, 19°56'19.8"E</t>
  </si>
  <si>
    <t>42°13'29.0"N, 23°25'06.0"E</t>
  </si>
  <si>
    <t>P. Bureš 12/Aug/2016</t>
  </si>
  <si>
    <t>46°14'42.3"N, 10°50'13.1"E</t>
  </si>
  <si>
    <t>46°31'40.1"N, 11°06'42.0"E</t>
  </si>
  <si>
    <t>MONT_A86</t>
  </si>
  <si>
    <t>MONT_A87</t>
  </si>
  <si>
    <t>P. Bureš /Jul/2004</t>
  </si>
  <si>
    <t>46°18'00.2"N, 10°48'49.4"E</t>
  </si>
  <si>
    <t>45°24'32.9"N, 23°35'03.5"E</t>
  </si>
  <si>
    <t>42°57'50.0"N, 19°34'28.0"E</t>
  </si>
  <si>
    <t>CAND_RO05</t>
  </si>
  <si>
    <t>P. Bureš 26/Aug/2017</t>
  </si>
  <si>
    <t>ERIS_A123</t>
  </si>
  <si>
    <t>47°00'55.3"N, 12°41'08.5"E</t>
  </si>
  <si>
    <t>P. Veselý, H. Prokešová &amp; P. Halas 28/Apr/2010</t>
  </si>
  <si>
    <t>P. Bureš 11/Aug/2016</t>
  </si>
  <si>
    <t>46°43'36.3"N, 10°40'55.9"E</t>
  </si>
  <si>
    <t>47°13'41.0"N, 39°39'42.5"E</t>
  </si>
  <si>
    <t>SPI_Bormio</t>
  </si>
  <si>
    <t>SPI_A121</t>
  </si>
  <si>
    <t>SPI_A90</t>
  </si>
  <si>
    <t>SPI_A110</t>
  </si>
  <si>
    <t>P. Bureš 25/Aug/2017</t>
  </si>
  <si>
    <t>P. Bureš 13/Aug/2016</t>
  </si>
  <si>
    <t>46°57'45.9"N, 12°47'40.4"E</t>
  </si>
  <si>
    <t>46°46'08.0"N, 10°46'51.5"E</t>
  </si>
  <si>
    <t>46°31'14.2"N, 10°24'33.4"E</t>
  </si>
  <si>
    <t>P. Bureš &amp; I. Burešová 8/Sep/2008</t>
  </si>
  <si>
    <t>Italy, Sondrio Province, Lombardia Regio, Bormio: at the road to Passo dello Stelvio, 2232 m s. m.</t>
  </si>
  <si>
    <t>41°30'43.8"N, 40°47'03.4"E</t>
  </si>
  <si>
    <t>41°46'01.7"N, 15°59'00.9"E</t>
  </si>
  <si>
    <t>K. Fajmon 15/May/2007</t>
  </si>
  <si>
    <t>Austria: Eisenerzer Alpen Mts., Kölblwirt (near Johnsbach): at the path from Kölblwirt up to Hesshütte in Gesäuse between Untere Koderalm and Stadlalm (right of the road to the top), 3 km NE of the village, 1560 m s. m.</t>
  </si>
  <si>
    <t>45°19'10.8"N, 25°29'01.8"E</t>
  </si>
  <si>
    <t>P. Veselý &amp; M. Vavrinec 22/Jul/2016</t>
  </si>
  <si>
    <t>Romania, Dâmbovița Province, Muntii Bucegi Mts., Sinaia: along the road from the town to the lake of Lacul Bolboci, 1441 m s. m.</t>
  </si>
  <si>
    <t>E. Michálková &amp; S. Němejc 6/Oct/2018</t>
  </si>
  <si>
    <t>41°27'24.7"N, 41°54'15.2"E</t>
  </si>
  <si>
    <t>Italy, Alpi Apuane Mts., Massa Carrara Province, Vergheto: grassland slope between A Foce Pianza and Monte Sagro, 2 km SES of the village, 1496 m s. m.</t>
  </si>
  <si>
    <t>Turkey, Giresun: Yavuzkemal, roadsides, margins of spruce forest, 1122 m s. m.</t>
  </si>
  <si>
    <t>Bulgaria, Vitosha Mts.: spring at border of the coniferous forests and subalpine zone at the riverbank of Vladayska river springs (near the Konyarnika ski trail), 1780 m s. m.</t>
  </si>
  <si>
    <t>Spain, Gerona Province, L'Armentera: Poplar wood along the brook, 1 m s. m.</t>
  </si>
  <si>
    <t>Iran, Azarbayjan Province, Quarah Tappeh: at the road from Salmas to Khoy, 1400 m s. m.</t>
  </si>
  <si>
    <t xml:space="preserve">Austria, Hohe Tauern Mts., Kals am Großglockner: along the road below the chalet Lucknerhaus, 3.5 km NE of the village, 1830 m s. m. </t>
  </si>
  <si>
    <t>Iran, Azarbayjan Province, Meshginshahr: at village of Lahrud near of Sabalan Mt., 2850 m s. m.</t>
  </si>
  <si>
    <t xml:space="preserve">Austria, Eisenerzer Alpen Mts., Eisenerz: Alpine meadows olong the brook between Nebelkreuz and Wildfeld, 6.6 km SW of the town, 1779 m s. m. </t>
  </si>
  <si>
    <t>Iran, Azarbayjan Province, Jolfa: at the road in the valley of Kaimaky E of the town, 736 m s. m.</t>
  </si>
  <si>
    <t>Italy, Alpe della Luna Mts., Badia Tedala: scree slope of Monte dei Frati, 5 km S of the village, 1448 m s. m.</t>
  </si>
  <si>
    <t>Romania, Munții Lotrului Mts., Petrosani: along the road to the lake of Lacul Vidra, 17.5 km E from the town (near the monastery), 1540 m s. m.</t>
  </si>
  <si>
    <t>U. S. A., Montana, Malta: prairie SE of the town, 754 m s. m.</t>
  </si>
  <si>
    <t>U. S. A., Montana, Malta: along the road No. 191 at the Fort Belknap Reservation, 1019 m s. m.</t>
  </si>
  <si>
    <t xml:space="preserve">Italy, Alpi Venoste Mts., Val di Mazia: along the tourist road along brook Rio Saldura, 1803 m s. m. </t>
  </si>
  <si>
    <t>Italy, Bolzano Province, Alpi Venoste Mts. (= Ötztaler Alpen), Mazia (=Matsch): grasslands along the tourist road and parking place near hotel Glieshof in the valley of the River of Saldurbach, 1829 m s. m.</t>
  </si>
  <si>
    <t>Spain, Soria Province, Oncala: grasslands along the mountain road, 1480 m s. m.</t>
  </si>
  <si>
    <t xml:space="preserve">Austria, Kamniško-Savinjske Alpe Mts., Bad Vellach: along the forest road 2.1 km SSW of the village, 883 m s. m. </t>
  </si>
  <si>
    <t>Spain, Huesca Province, Torla: grassland along the road to the valley W of San Nicolás de Bujaruelo, 1456 m s. m.</t>
  </si>
  <si>
    <t>Spain, Navarra Province, Zuriza: along the road to Ansó, 1207 m s. m.</t>
  </si>
  <si>
    <t xml:space="preserve">Spain, Burgos Province, Cacajares de Bureba: in the valley N of the village, 983 m s. m. </t>
  </si>
  <si>
    <t>Spain, Burgos Province, Zangandez: wet grassland, 978 m s. m.</t>
  </si>
  <si>
    <t>Czech Republic, distr. Brno, Popůvky: at forest margin in the valley of the brook of Troubský potok W of the village, 316 m s. m.</t>
  </si>
  <si>
    <t>Czech Republic, distr. Chrudim, Louka: at the road in the N margin of the village, 394 m s. m.</t>
  </si>
  <si>
    <t>Czech Republic, distr. Žďár nad Sázavou, Ořechov: wet meadow S of Nový Ořechovský Pond W of the village, 553 m s. m.</t>
  </si>
  <si>
    <t>Spain, Lérida Province, Camarasa: grassland along the road SE of the village, 314 m s. m.</t>
  </si>
  <si>
    <t xml:space="preserve">Austria, Hohe Tauern Mts., Putschall: along the tourist road to the chalet Adolf-Nossberger-Hütte, 6.8 km WSW of the village, 2180 m s. m. </t>
  </si>
  <si>
    <t>Locality/Population</t>
  </si>
  <si>
    <t>MONT-CHAT08</t>
  </si>
  <si>
    <t>ARV_T332</t>
  </si>
  <si>
    <t>ARV_2004</t>
  </si>
  <si>
    <t>BRA_2004</t>
  </si>
  <si>
    <t>CAN_2004</t>
  </si>
  <si>
    <t>ERIO_2004</t>
  </si>
  <si>
    <t>ERIS_2004</t>
  </si>
  <si>
    <t>HET_2004</t>
  </si>
  <si>
    <t>PAL_2004</t>
  </si>
  <si>
    <t>PAN_2004</t>
  </si>
  <si>
    <t>RIV_2004</t>
  </si>
  <si>
    <t>VUL_OR-06</t>
  </si>
  <si>
    <t>VUL_2004</t>
  </si>
  <si>
    <t>Population</t>
  </si>
  <si>
    <t>Sample</t>
  </si>
  <si>
    <t>Measurement</t>
  </si>
  <si>
    <t>ACA_2004</t>
  </si>
  <si>
    <t>GC  %</t>
  </si>
  <si>
    <t>F</t>
  </si>
  <si>
    <t>G</t>
  </si>
  <si>
    <t>H</t>
  </si>
  <si>
    <t>I</t>
  </si>
  <si>
    <t>ADJ_T281</t>
  </si>
  <si>
    <t>AGG_T303</t>
  </si>
  <si>
    <t>J</t>
  </si>
  <si>
    <t>K</t>
  </si>
  <si>
    <t>MONT_CHAT08</t>
  </si>
  <si>
    <t>Italy, Alpi dell'Adamello e della Presanella Mts., Campo Carlo Magno: along the road below Malga Zeledria, W side of the village, 1736 m s. m. (sub. C. montanum)</t>
  </si>
  <si>
    <t>ARI_U04</t>
  </si>
  <si>
    <t>L</t>
  </si>
  <si>
    <t>M</t>
  </si>
  <si>
    <t>BUL_T209</t>
  </si>
  <si>
    <t>BUL_T242</t>
  </si>
  <si>
    <t>CAU_T159</t>
  </si>
  <si>
    <t>CAU_T232</t>
  </si>
  <si>
    <t>CEP_T289</t>
  </si>
  <si>
    <t>DIS-GB1</t>
  </si>
  <si>
    <t>DIS-GB2</t>
  </si>
  <si>
    <t>DOU_U08</t>
  </si>
  <si>
    <t>ECH_T220</t>
  </si>
  <si>
    <t xml:space="preserve">ECH_T163 </t>
  </si>
  <si>
    <t xml:space="preserve">ECH_T065 </t>
  </si>
  <si>
    <t>ECH_T163</t>
  </si>
  <si>
    <t>ECH_T065</t>
  </si>
  <si>
    <t>ERIS-A123</t>
  </si>
  <si>
    <t>KOS_T230</t>
  </si>
  <si>
    <t>HYP_TUR</t>
  </si>
  <si>
    <t>HYP_T223</t>
  </si>
  <si>
    <t>HYP_T96</t>
  </si>
  <si>
    <t>FLO_U02</t>
  </si>
  <si>
    <t>FOL_U03</t>
  </si>
  <si>
    <t>FLO_U01</t>
  </si>
  <si>
    <t>SET_DANI</t>
  </si>
  <si>
    <t>LIG_ROM</t>
  </si>
  <si>
    <t>LOB_IT03</t>
  </si>
  <si>
    <t>MAC_T132</t>
  </si>
  <si>
    <t>MAC_T156</t>
  </si>
  <si>
    <t>MOR_A84</t>
  </si>
  <si>
    <t>MOR_A131</t>
  </si>
  <si>
    <t>MOR_A132</t>
  </si>
  <si>
    <t>MOR_A133</t>
  </si>
  <si>
    <t>MOR_A134</t>
  </si>
  <si>
    <t>MOR_A135</t>
  </si>
  <si>
    <t>MOR_A136</t>
  </si>
  <si>
    <t>MOR_A137</t>
  </si>
  <si>
    <t>MOR_A138</t>
  </si>
  <si>
    <t>MOR_A139</t>
  </si>
  <si>
    <t>OBV_T189</t>
  </si>
  <si>
    <t>OBV_T231</t>
  </si>
  <si>
    <t>OLE_2004</t>
  </si>
  <si>
    <t>PUB_CAN_T248</t>
  </si>
  <si>
    <t>PSE_KUS_T278</t>
  </si>
  <si>
    <t>PSE_PSE_T136</t>
  </si>
  <si>
    <t>PSE_PSE_T262</t>
  </si>
  <si>
    <t>PSE_PSE_T221</t>
  </si>
  <si>
    <t>PUB_GLO_T187</t>
  </si>
  <si>
    <t>LAP_ANA_T301</t>
  </si>
  <si>
    <t>LAP_ANA_T296</t>
  </si>
  <si>
    <t>LAP_LAP_IR04</t>
  </si>
  <si>
    <t>HETEROTRI_BUL</t>
  </si>
  <si>
    <t>CRE_TRI_IT01</t>
  </si>
  <si>
    <t>CIL_SZO_T122</t>
  </si>
  <si>
    <t>CIL_CIL_IR03</t>
  </si>
  <si>
    <t>CRE_CRE_HAJ</t>
  </si>
  <si>
    <r>
      <t xml:space="preserve">Iran, Azarbayjan Province: Meshginshahr, village of Lahrud, at the road near Shabil Hot springs, 2850 m s. m. (sub </t>
    </r>
    <r>
      <rPr>
        <i/>
        <sz val="11"/>
        <color theme="1"/>
        <rFont val="Calibri"/>
        <family val="2"/>
        <charset val="238"/>
        <scheme val="minor"/>
      </rPr>
      <t>C. lappaceum</t>
    </r>
    <r>
      <rPr>
        <sz val="11"/>
        <color theme="1"/>
        <rFont val="Calibri"/>
        <family val="2"/>
        <charset val="238"/>
        <scheme val="minor"/>
      </rPr>
      <t xml:space="preserve"> subsp. </t>
    </r>
    <r>
      <rPr>
        <i/>
        <sz val="11"/>
        <color theme="1"/>
        <rFont val="Calibri"/>
        <family val="2"/>
        <charset val="238"/>
        <scheme val="minor"/>
      </rPr>
      <t>lappaceum</t>
    </r>
    <r>
      <rPr>
        <sz val="11"/>
        <color theme="1"/>
        <rFont val="Calibri"/>
        <family val="2"/>
        <charset val="238"/>
        <scheme val="minor"/>
      </rPr>
      <t>)</t>
    </r>
  </si>
  <si>
    <t>MUN_T190</t>
  </si>
  <si>
    <r>
      <t xml:space="preserve">Spain, Navarra Province, Salinas de Oro: human made habitats between the road and salt brook, 627 m s. m. (sub </t>
    </r>
    <r>
      <rPr>
        <i/>
        <sz val="11"/>
        <color theme="1"/>
        <rFont val="Calibri"/>
        <family val="2"/>
        <charset val="238"/>
        <scheme val="minor"/>
      </rPr>
      <t>C. flavispina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</si>
  <si>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Spain, Soria Province, Oncala: grasslands along the mountain road, 1480 m s. m.  (sub </t>
    </r>
    <r>
      <rPr>
        <i/>
        <sz val="11"/>
        <color theme="1"/>
        <rFont val="Calibri"/>
        <family val="2"/>
        <charset val="238"/>
        <scheme val="minor"/>
      </rPr>
      <t>C. flavispina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</si>
  <si>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Spain, Burgos Province, Cacajares de Bureba: in the valley N of the village, 983 m s. m. (sub </t>
    </r>
    <r>
      <rPr>
        <i/>
        <sz val="11"/>
        <color theme="1"/>
        <rFont val="Calibri"/>
        <family val="2"/>
        <charset val="238"/>
        <scheme val="minor"/>
      </rPr>
      <t>C. flavispina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</si>
  <si>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Spain, Navarra Province, Viguria: wet grassland near of the pond, 523 m s. m. (sub C. </t>
    </r>
    <r>
      <rPr>
        <i/>
        <sz val="11"/>
        <color theme="1"/>
        <rFont val="Calibri"/>
        <family val="2"/>
        <charset val="238"/>
        <scheme val="minor"/>
      </rPr>
      <t>flavispina</t>
    </r>
    <r>
      <rPr>
        <sz val="11"/>
        <color theme="1"/>
        <rFont val="Calibri"/>
        <family val="2"/>
        <charset val="238"/>
        <scheme val="minor"/>
      </rPr>
      <t>)</t>
    </r>
  </si>
  <si>
    <t>RHI_RHI_T201</t>
  </si>
  <si>
    <t>RIG_T290</t>
  </si>
  <si>
    <r>
      <t xml:space="preserve">Spain, Navarra Province, Salinas de Oro: human made habitats between the road and salt brook, 636 m s. m. (sub </t>
    </r>
    <r>
      <rPr>
        <i/>
        <sz val="11"/>
        <color theme="1"/>
        <rFont val="Calibri"/>
        <family val="2"/>
        <charset val="238"/>
        <scheme val="minor"/>
      </rPr>
      <t>C. giraudiasii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</si>
  <si>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France: Pyrenees, Aspe Valley, Escot: alpine grassland, 1244 m s. m. (sub </t>
    </r>
    <r>
      <rPr>
        <i/>
        <sz val="11"/>
        <color theme="1"/>
        <rFont val="Calibri"/>
        <family val="2"/>
        <charset val="238"/>
        <scheme val="minor"/>
      </rPr>
      <t>C. rufescens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</si>
  <si>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Italy, Alpi dell'Adamello e della Presanella Mts., Senale: along the tourist road in Passo delle Palade (= Gampenjoch), 1.7 km N of the village, 1542 m s. m. (sub </t>
    </r>
    <r>
      <rPr>
        <i/>
        <sz val="11"/>
        <color theme="1"/>
        <rFont val="Calibri"/>
        <family val="2"/>
        <charset val="238"/>
        <scheme val="minor"/>
      </rPr>
      <t>C. montanum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</si>
  <si>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Albania, Malësia e Gjakovës, Curraj i Epërm: forest spring along the pathway from Curraj i Epërm to Curraj i Poshtëm, 2.5 km SE of the church in the village, 900 m s. m. (sub </t>
    </r>
    <r>
      <rPr>
        <i/>
        <sz val="11"/>
        <color theme="1"/>
        <rFont val="Calibri"/>
        <family val="2"/>
        <charset val="238"/>
        <scheme val="minor"/>
      </rPr>
      <t>C. montanum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</si>
  <si>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Albania, Malësia e Gjakovës, Curraj i Epërm: along the river banks, 80 m SSE of the church in the village, 750 m s. m. (sub </t>
    </r>
    <r>
      <rPr>
        <i/>
        <sz val="11"/>
        <color theme="1"/>
        <rFont val="Calibri"/>
        <family val="2"/>
        <charset val="238"/>
        <scheme val="minor"/>
      </rPr>
      <t>C. montanum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</si>
  <si>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Italy, Alpi dell'Adamello e della Presanella Mts., Mezzana: along the road near the camp of Marileva 1400, 1459 m s. m. (sub </t>
    </r>
    <r>
      <rPr>
        <i/>
        <sz val="11"/>
        <color theme="1"/>
        <rFont val="Calibri"/>
        <family val="2"/>
        <charset val="238"/>
        <scheme val="minor"/>
      </rPr>
      <t>C. montanum</t>
    </r>
    <r>
      <rPr>
        <sz val="11"/>
        <color theme="1"/>
        <rFont val="Calibri"/>
        <family val="2"/>
        <charset val="238"/>
        <scheme val="minor"/>
      </rPr>
      <t>)</t>
    </r>
  </si>
  <si>
    <t>RICH_ES03</t>
  </si>
  <si>
    <t>SCA_LYON</t>
  </si>
  <si>
    <t>SER_ROSTOV</t>
  </si>
  <si>
    <t>SIM_ARM_T186</t>
  </si>
  <si>
    <t>SIM_ARM_T316</t>
  </si>
  <si>
    <t>SOM_T251</t>
  </si>
  <si>
    <t>SOM_T285</t>
  </si>
  <si>
    <t>SPI_BORMIO</t>
  </si>
  <si>
    <t>SPI_A120</t>
  </si>
  <si>
    <t>SPI_A122</t>
  </si>
  <si>
    <t>47°1'10. 3"N, 13°5'49.4"E</t>
  </si>
  <si>
    <t xml:space="preserve"> 47°3'3.9"N, 12°41'15.9"E</t>
  </si>
  <si>
    <t xml:space="preserve">Austria, Hohe Tauern Mts., Kals am Großglockner: along the tourist road below the chalet Stüdlhütte, 6.3 km NE of the village, 2593 m s. m. </t>
  </si>
  <si>
    <t>P. Bureš 20/Aug/2017</t>
  </si>
  <si>
    <t>ELO_T171</t>
  </si>
  <si>
    <t>ELO_T250</t>
  </si>
  <si>
    <t>TEN_IT02</t>
  </si>
  <si>
    <t>TRA_T238</t>
  </si>
  <si>
    <t>TRA_T169</t>
  </si>
  <si>
    <t>VUL_T199</t>
  </si>
  <si>
    <t>VUL_T212</t>
  </si>
  <si>
    <t>VUL_T268</t>
  </si>
  <si>
    <t>WHE_U05</t>
  </si>
  <si>
    <t>OSS_T224</t>
  </si>
  <si>
    <t>OSS_T323</t>
  </si>
  <si>
    <r>
      <t xml:space="preserve">Turkey, Rize: Çamlıhemşin, Yukarı Kavrun high plateau, grassy stream banks, 2322 m s. m. (sub </t>
    </r>
    <r>
      <rPr>
        <i/>
        <sz val="11"/>
        <color theme="1"/>
        <rFont val="Calibri"/>
        <family val="2"/>
        <charset val="238"/>
        <scheme val="minor"/>
      </rPr>
      <t>C. pubigerum</t>
    </r>
    <r>
      <rPr>
        <sz val="11"/>
        <color theme="1"/>
        <rFont val="Calibri"/>
        <family val="2"/>
        <charset val="238"/>
        <scheme val="minor"/>
      </rPr>
      <t xml:space="preserve"> var. </t>
    </r>
    <r>
      <rPr>
        <i/>
        <sz val="11"/>
        <color theme="1"/>
        <rFont val="Calibri"/>
        <family val="2"/>
        <charset val="238"/>
        <scheme val="minor"/>
      </rPr>
      <t>glomeratum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</si>
  <si>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SIM_ARM_T316 </t>
  </si>
  <si>
    <t xml:space="preserve">VUL_T199 </t>
  </si>
  <si>
    <t xml:space="preserve">VUL_T212 </t>
  </si>
  <si>
    <t>spec.   2C (pg)</t>
  </si>
  <si>
    <t>spec. s.d. (pg)</t>
  </si>
  <si>
    <t>spec. 1Cx (Mbp)</t>
  </si>
  <si>
    <t>spec. s.d. (Mbp)</t>
  </si>
  <si>
    <t>spec. GC (%)</t>
  </si>
  <si>
    <t>spec. s.d. (%)</t>
  </si>
  <si>
    <t>Ploidy</t>
  </si>
  <si>
    <t>Cirsium acaulon</t>
  </si>
  <si>
    <t>Cirsium adjaricum</t>
  </si>
  <si>
    <t>Cirsium aggregatum</t>
  </si>
  <si>
    <t>Cirsium alatum</t>
  </si>
  <si>
    <t>Cirsium alpis-lunae</t>
  </si>
  <si>
    <t>Cirsium alsophilum</t>
  </si>
  <si>
    <t>Cirsium appendiculatum</t>
  </si>
  <si>
    <t>Cirsium arizonicum</t>
  </si>
  <si>
    <t>Cirsium arvense var. arvense</t>
  </si>
  <si>
    <t>Cirsium arvense var. setosum</t>
  </si>
  <si>
    <t>Cirsium bertolonii</t>
  </si>
  <si>
    <t>Cirsium brachycephalum</t>
  </si>
  <si>
    <t>Cirsium bulgaricum</t>
  </si>
  <si>
    <t>Cirsium candelabrum</t>
  </si>
  <si>
    <t>Cirsium canum</t>
  </si>
  <si>
    <t>Cirsium carniolicum subsp. carniolicum</t>
  </si>
  <si>
    <t>Cirsium carniolicum subsp. rufescens</t>
  </si>
  <si>
    <t>Cirsium caucasicum</t>
  </si>
  <si>
    <t>Cirsium cephalotes</t>
  </si>
  <si>
    <t>Cirsium ciliatum subsp. ciliatum</t>
  </si>
  <si>
    <t>Cirsium ciliatum subsp. szovitsii</t>
  </si>
  <si>
    <t>Cirsium creticum subsp. creticum</t>
  </si>
  <si>
    <t>Cirsium discolor</t>
  </si>
  <si>
    <t>Cirsium dissectum</t>
  </si>
  <si>
    <t>Cirsium douglasii</t>
  </si>
  <si>
    <t>Cirsium echinus</t>
  </si>
  <si>
    <t>Cirsium eriophorum</t>
  </si>
  <si>
    <t>Cirsium erisithales</t>
  </si>
  <si>
    <t>Cirsium flodmanii</t>
  </si>
  <si>
    <t>Cirsium foliosum</t>
  </si>
  <si>
    <t>Cirsium glabrum</t>
  </si>
  <si>
    <t>Cirsium greimleri</t>
  </si>
  <si>
    <t>Cirsium heterophyllum</t>
  </si>
  <si>
    <t>Cirsium heterotrichum</t>
  </si>
  <si>
    <t>Cirsium hypoleucum</t>
  </si>
  <si>
    <t>Cirsium kosmelii</t>
  </si>
  <si>
    <t>Cirsium leucocephalum subsp. leucocephalum</t>
  </si>
  <si>
    <t>Cirsium leucocephalum subsp. penicillatum</t>
  </si>
  <si>
    <t>Cirsium ligulare</t>
  </si>
  <si>
    <t>Cirsium lobelii</t>
  </si>
  <si>
    <t>Cirsium macrobotrys</t>
  </si>
  <si>
    <t>Cirsium monspessulanum</t>
  </si>
  <si>
    <t>Cirsium morisianum</t>
  </si>
  <si>
    <t>Cirsium muticum</t>
  </si>
  <si>
    <t>Cirsium obvallatum</t>
  </si>
  <si>
    <t>Cirsium odontolepis</t>
  </si>
  <si>
    <t>Cirsium oleraceum</t>
  </si>
  <si>
    <t>Cirsium osseticum</t>
  </si>
  <si>
    <t>Cirsium pannonicum</t>
  </si>
  <si>
    <t>Cirsium pitcheri</t>
  </si>
  <si>
    <t>Cirsium pseudopersonata subsp. kusnezowianum</t>
  </si>
  <si>
    <t>Cirsium pseudopersonata subsp. pseudopersonata</t>
  </si>
  <si>
    <t>Cirsium pubigerum var. caniforme</t>
  </si>
  <si>
    <t>Cirsium pubigerum var. pubigerum</t>
  </si>
  <si>
    <t>Cirsium pugnax</t>
  </si>
  <si>
    <t>Cirsium pyrenaicum</t>
  </si>
  <si>
    <t>Cirsium rhizocephalum subsp. rhizocephalum</t>
  </si>
  <si>
    <t>Cirsium rigidum</t>
  </si>
  <si>
    <t>Cirsium richterianum subsp. giraudiasii</t>
  </si>
  <si>
    <t>Cirsium richterianum subsp. richterianum</t>
  </si>
  <si>
    <t>Cirsium rivulare</t>
  </si>
  <si>
    <t>Cirsium scabrum</t>
  </si>
  <si>
    <t>Cirsium serrulatum</t>
  </si>
  <si>
    <t>Cirsium simplex subsp. armenum</t>
  </si>
  <si>
    <t>Cirsium sommieri</t>
  </si>
  <si>
    <t>Cirsium sorocephalum</t>
  </si>
  <si>
    <t>Cirsium spinosissimum</t>
  </si>
  <si>
    <t>Cirsium tenoreanum</t>
  </si>
  <si>
    <t>Cirsium trachylepis</t>
  </si>
  <si>
    <t>Cirsium tuberosum</t>
  </si>
  <si>
    <t>Cirsium vulgare</t>
  </si>
  <si>
    <t>Cirsium waldsteinii</t>
  </si>
  <si>
    <t>Cirsium wheeleri</t>
  </si>
  <si>
    <t>C1</t>
  </si>
  <si>
    <t>39°10'58.0"N, 21°27'13.6"E</t>
  </si>
  <si>
    <t>Binder et al.</t>
  </si>
  <si>
    <t>Greece, Sterea Ellas, Nomos, Evritanias, Kedra: silicate, 900 m, GR-0-B-2643780 Index Seminum Bot. Garden Berlin Dahlem 2009</t>
  </si>
  <si>
    <t>CAND_Kedra</t>
  </si>
  <si>
    <t>Morocco, Larache - achenes collection 964 Cirsium scabrum MA-0-LYJB-076121/ Index seminum 2009 Jardin Botanique de Lyon</t>
  </si>
  <si>
    <t>35°12'08.1"N, 06°07'09.8"W</t>
  </si>
  <si>
    <t>Cirsium subinerme</t>
  </si>
  <si>
    <t>34(36)</t>
  </si>
  <si>
    <t>Notobasis syriaca</t>
  </si>
  <si>
    <t>Cynara cornigera</t>
  </si>
  <si>
    <t>Ptilostemon casabonae</t>
  </si>
  <si>
    <t>Onopordinae</t>
  </si>
  <si>
    <t>Tree name</t>
  </si>
  <si>
    <t>Arctium_tomentosum</t>
  </si>
  <si>
    <t>Carduus_acanthoides</t>
  </si>
  <si>
    <t>Carduus_acicularis</t>
  </si>
  <si>
    <t>Carduus_adpressus</t>
  </si>
  <si>
    <t>Carduus_argentatus</t>
  </si>
  <si>
    <t>Carduus_candicans</t>
  </si>
  <si>
    <t>Carduus_cephalanthus</t>
  </si>
  <si>
    <t>Carduus_hamulosus</t>
  </si>
  <si>
    <t>Carduus_keniensis</t>
  </si>
  <si>
    <t>Carduus_kerneri</t>
  </si>
  <si>
    <t>Carduus_lanuginosus</t>
  </si>
  <si>
    <t>Carduus_nawaschinii</t>
  </si>
  <si>
    <t>Carduus_nervosus</t>
  </si>
  <si>
    <t>Carduus_onopordioides</t>
  </si>
  <si>
    <t>Carduus_personata</t>
  </si>
  <si>
    <t>Carduus_pycnocephalus</t>
  </si>
  <si>
    <t>Carduus_rechingerianus</t>
  </si>
  <si>
    <t>Carduus_tenuiflorus</t>
  </si>
  <si>
    <t>Carduus_thracicus</t>
  </si>
  <si>
    <t>Carduus_tmoleus</t>
  </si>
  <si>
    <t>Carlina_acaulis</t>
  </si>
  <si>
    <t>Centaurea_benedicta</t>
  </si>
  <si>
    <t>Centaurea_pannonica</t>
  </si>
  <si>
    <t>Centaurea_stoebe</t>
  </si>
  <si>
    <t>Cirsium_adjaricum</t>
  </si>
  <si>
    <t>Cirsium_aggregatum</t>
  </si>
  <si>
    <t>Cirsium_alatum</t>
  </si>
  <si>
    <t>Cirsium_altissimum</t>
  </si>
  <si>
    <t>Cirsium_andrewsii</t>
  </si>
  <si>
    <t>Cirsium_appendiculatum</t>
  </si>
  <si>
    <t>Cirsium_arizonicum</t>
  </si>
  <si>
    <t>Cirsium_bertolonii</t>
  </si>
  <si>
    <t>Cirsium_brachycephalum</t>
  </si>
  <si>
    <t>Cirsium_brevistylum</t>
  </si>
  <si>
    <t>Cirsium_bulgaricum</t>
  </si>
  <si>
    <t>Cirsium_candelabrum</t>
  </si>
  <si>
    <t>Cirsium_canescens</t>
  </si>
  <si>
    <t>Cirsium_canum</t>
  </si>
  <si>
    <t>Cirsium_carolinianum</t>
  </si>
  <si>
    <t>Cirsium_caucasicum</t>
  </si>
  <si>
    <t>Cirsium_cephalotes</t>
  </si>
  <si>
    <t>Cirsium_cymosum</t>
  </si>
  <si>
    <t>Cirsium_discolor</t>
  </si>
  <si>
    <t>Cirsium_dissectum</t>
  </si>
  <si>
    <t>Cirsium_douglasii</t>
  </si>
  <si>
    <t>Cirsium_drummondii</t>
  </si>
  <si>
    <t>Cirsium_eatonii</t>
  </si>
  <si>
    <t>Cirsium_edule</t>
  </si>
  <si>
    <t>Cirsium_ehrenbergii</t>
  </si>
  <si>
    <t>Cirsium_echinus</t>
  </si>
  <si>
    <t>Cirsium_eriophorum</t>
  </si>
  <si>
    <t>Cirsium_erisithales</t>
  </si>
  <si>
    <t>Cirsium_flodmanii</t>
  </si>
  <si>
    <t>Cirsium_foliosum</t>
  </si>
  <si>
    <t>Cirsium_glabrum</t>
  </si>
  <si>
    <t>Cirsium_heterophyllum</t>
  </si>
  <si>
    <t>Cirsium_heterotrichum</t>
  </si>
  <si>
    <t>Cirsium_hookerianum</t>
  </si>
  <si>
    <t>Cirsium_horridulum</t>
  </si>
  <si>
    <t>Cirsium_hypoleucum</t>
  </si>
  <si>
    <t>Cirsium_japonicum</t>
  </si>
  <si>
    <t>Cirsium_kosmelii</t>
  </si>
  <si>
    <t>Cirsium_lineare</t>
  </si>
  <si>
    <t>Cirsium_lobelii</t>
  </si>
  <si>
    <t>Cirsium_macrobotrys</t>
  </si>
  <si>
    <t>Cirsium_mexicanum</t>
  </si>
  <si>
    <t>Cirsium_mohavense</t>
  </si>
  <si>
    <t>Cirsium_monspessulanum</t>
  </si>
  <si>
    <t>Cirsium_morisianum</t>
  </si>
  <si>
    <t>Cirsium_muticum</t>
  </si>
  <si>
    <t>Cirsium_neomexicanum</t>
  </si>
  <si>
    <t>Cirsium_nipponicum</t>
  </si>
  <si>
    <t>Cirsium_occidentale</t>
  </si>
  <si>
    <t>Cirsium_odontolepis</t>
  </si>
  <si>
    <t>Cirsium_oleraceum</t>
  </si>
  <si>
    <t>Cirsium_osseticum</t>
  </si>
  <si>
    <t>Cirsium_palustre</t>
  </si>
  <si>
    <t>Cirsium_pannonicum</t>
  </si>
  <si>
    <t>Cirsium_pitcheri</t>
  </si>
  <si>
    <t>Cirsium_pumilum</t>
  </si>
  <si>
    <t>Cirsium_quercetorum</t>
  </si>
  <si>
    <t>Cirsium_rigidum</t>
  </si>
  <si>
    <t>Cirsium_rivulare</t>
  </si>
  <si>
    <t>Cirsium_scabrum</t>
  </si>
  <si>
    <t>Cirsium_scariosum</t>
  </si>
  <si>
    <t>Cirsium_serrulatum</t>
  </si>
  <si>
    <t>Cirsium_setidens</t>
  </si>
  <si>
    <t>Cirsium_spinosissimum</t>
  </si>
  <si>
    <t>Cirsium_subniveum</t>
  </si>
  <si>
    <t>Cirsium_tenoreanum</t>
  </si>
  <si>
    <t>Cirsium_trachylepis</t>
  </si>
  <si>
    <t>Cirsium_tuberosum</t>
  </si>
  <si>
    <t>Cirsium_tymphaeum</t>
  </si>
  <si>
    <t>Cirsium_undulatum</t>
  </si>
  <si>
    <t>Cirsium_vulgare</t>
  </si>
  <si>
    <t>Cirsium_waldsteinii</t>
  </si>
  <si>
    <t>Cirsium_wheeleri</t>
  </si>
  <si>
    <t>Cyanus_montanus</t>
  </si>
  <si>
    <t>Echinops_exaltatus</t>
  </si>
  <si>
    <t>Echinops_ritro</t>
  </si>
  <si>
    <t>Echinops_sphaerocephalus</t>
  </si>
  <si>
    <t>Klasea_lycopifolia</t>
  </si>
  <si>
    <t>Klasea_radiata</t>
  </si>
  <si>
    <t>Klasea_serratuloides</t>
  </si>
  <si>
    <t>Lamyropsis_cynaroides</t>
  </si>
  <si>
    <t>Lamyropsis_microcephala</t>
  </si>
  <si>
    <t>Notobasis_syriaca</t>
  </si>
  <si>
    <t>Onopordum_acanthium</t>
  </si>
  <si>
    <t>Picnomon_acarna</t>
  </si>
  <si>
    <t>Psephellus_bellus</t>
  </si>
  <si>
    <t>Psephellus_dealbatus</t>
  </si>
  <si>
    <t>Psephellus_pulcherrimus</t>
  </si>
  <si>
    <t>Rhaponticum_carthamoides</t>
  </si>
  <si>
    <t>Rhaponticum_coniferum</t>
  </si>
  <si>
    <t>Scorzoneroides_autumnalis</t>
  </si>
  <si>
    <t>Serratula_tinctoria</t>
  </si>
  <si>
    <t>Silybum_eburneum</t>
  </si>
  <si>
    <t>Silybum_marianum</t>
  </si>
  <si>
    <t>Tyrimnus_leucographus</t>
  </si>
  <si>
    <t>Xeranthemum_annuum</t>
  </si>
  <si>
    <t>Cirsium tymphaeum</t>
  </si>
  <si>
    <t>P</t>
  </si>
  <si>
    <t>Chrom siz</t>
  </si>
  <si>
    <t>Region</t>
  </si>
  <si>
    <t>ITS</t>
  </si>
  <si>
    <t>ETS</t>
  </si>
  <si>
    <r>
      <t>trn</t>
    </r>
    <r>
      <rPr>
        <sz val="11"/>
        <color theme="1"/>
        <rFont val="Calibri"/>
        <family val="2"/>
        <charset val="238"/>
        <scheme val="minor"/>
      </rPr>
      <t>L-F</t>
    </r>
  </si>
  <si>
    <r>
      <t>rbc</t>
    </r>
    <r>
      <rPr>
        <sz val="11"/>
        <color theme="1"/>
        <rFont val="Calibri"/>
        <family val="2"/>
        <charset val="238"/>
        <scheme val="minor"/>
      </rPr>
      <t>L</t>
    </r>
  </si>
  <si>
    <t>Primer</t>
  </si>
  <si>
    <t>ITS1-UBZ</t>
  </si>
  <si>
    <t>ITS4-UBZ</t>
  </si>
  <si>
    <t>18S-ETS</t>
  </si>
  <si>
    <t>ETS-Car-1</t>
  </si>
  <si>
    <r>
      <t>trn</t>
    </r>
    <r>
      <rPr>
        <sz val="11"/>
        <color theme="1"/>
        <rFont val="Calibri"/>
        <family val="2"/>
        <charset val="238"/>
        <scheme val="minor"/>
      </rPr>
      <t>L-c</t>
    </r>
  </si>
  <si>
    <r>
      <t>trn</t>
    </r>
    <r>
      <rPr>
        <sz val="11"/>
        <color theme="1"/>
        <rFont val="Calibri"/>
        <family val="2"/>
        <charset val="238"/>
        <scheme val="minor"/>
      </rPr>
      <t>F-f</t>
    </r>
  </si>
  <si>
    <r>
      <t>rbcL</t>
    </r>
    <r>
      <rPr>
        <sz val="11"/>
        <color theme="1"/>
        <rFont val="Calibri"/>
        <family val="2"/>
        <charset val="238"/>
        <scheme val="minor"/>
      </rPr>
      <t>_5´F</t>
    </r>
  </si>
  <si>
    <r>
      <t>rbcL</t>
    </r>
    <r>
      <rPr>
        <sz val="11"/>
        <color theme="1"/>
        <rFont val="Calibri"/>
        <family val="2"/>
        <charset val="238"/>
        <scheme val="minor"/>
      </rPr>
      <t>-3´R</t>
    </r>
  </si>
  <si>
    <t>Sequence (5´–3´)</t>
  </si>
  <si>
    <t>GAA CCT GCG GAA GGA TCA TTG</t>
  </si>
  <si>
    <t>CCG CTT ATT GAT ATG CTT AAA CTC</t>
  </si>
  <si>
    <t>ACT TAC ACA TGC ATG GCT TAA</t>
  </si>
  <si>
    <t>TTC GTA TCG TTC GGT</t>
  </si>
  <si>
    <t>CGA AAT CGG TAG ACG CTA CG</t>
  </si>
  <si>
    <t>ATT TGA ACT GGT GAC ACG AG</t>
  </si>
  <si>
    <t>ATG TCA CCA CAA ACA GAA ACT AAA GC</t>
  </si>
  <si>
    <t>CTT TTA GTA AAA GAT TGG GCC GAG</t>
  </si>
  <si>
    <t>This study*</t>
  </si>
  <si>
    <t>Kelch &amp; Baldwin (2003)</t>
  </si>
  <si>
    <t>Taberlet et al. (1991)</t>
  </si>
  <si>
    <t>Bremer et al. (2002)</t>
  </si>
  <si>
    <t>Ta</t>
  </si>
  <si>
    <t>56 °C</t>
  </si>
  <si>
    <t>48 °C</t>
  </si>
  <si>
    <t>55.4 °C</t>
  </si>
  <si>
    <t>57.3 °C</t>
  </si>
  <si>
    <t>* ITS1 and ITS4 primers adopted from White et al. (1990) were shortcuted on 5´-end and elonged from 3´-end into ITS region to reduce unspecifity and contamination.</t>
  </si>
  <si>
    <t>Samp. FCM</t>
  </si>
  <si>
    <t>Samp. DNA</t>
  </si>
  <si>
    <t>Šmarda et al. 2019</t>
  </si>
  <si>
    <t>42°15'22.0"N, 23°27'24.0"E</t>
  </si>
  <si>
    <t>Z. Fajmonová 17/Jul/2008</t>
  </si>
  <si>
    <t>APP_BUL2</t>
  </si>
  <si>
    <t>APP_BUL3</t>
  </si>
  <si>
    <t>Bulgaria, Rila Mts., Govedarci: at the valley of Creek Černi Iskar above the village, 1183 m s. m.</t>
  </si>
  <si>
    <t>42°00'56.4"N, 20°52'41.5"E</t>
  </si>
  <si>
    <t>E. Michálková &amp; O. Michálek 18/Jun/2019</t>
  </si>
  <si>
    <t>APP_MA2</t>
  </si>
  <si>
    <t xml:space="preserve">North Macedonia, Sharr Mountains, Popova Shapka: wet slopes and springs along the road NW side of the village, 1778 m s. m. </t>
  </si>
  <si>
    <t>41°01'54.6"N, 21°11'57.9"E</t>
  </si>
  <si>
    <t>E. Michálková &amp; O. Michálek 21/Jun/2019</t>
  </si>
  <si>
    <t xml:space="preserve">North Macedonia, National Park Pelister, Magarevo: along a brook 2.4 km NWW from Hotel Molika, 1510 m s. m. </t>
  </si>
  <si>
    <t>APP_MA4</t>
  </si>
  <si>
    <t>TYM_MA1</t>
  </si>
  <si>
    <t>TYM_MA2</t>
  </si>
  <si>
    <t>TYM_MA3</t>
  </si>
  <si>
    <t>North Macedonia, Sharr Mountains, Popova Shapka: wet meadow along the road 2.5 km W from the church in Popova Shapka, 1390 m s. m.</t>
  </si>
  <si>
    <t>E. Michálková &amp; O. Michálek 17/Jun/2019</t>
  </si>
  <si>
    <t>42°00'48.8"N, 20°54'50.1"E</t>
  </si>
  <si>
    <t>North Macedonia, Sharr Mountains, Popova Shapka: wet slopes and springs along the road NW side of the village, 1778 m s. m.</t>
  </si>
  <si>
    <t>41°39'58.9"N, 20°43'59.3"E</t>
  </si>
  <si>
    <t>E. Michálková &amp; O. Michálek 19/Jun/2019</t>
  </si>
  <si>
    <t xml:space="preserve">North Macedonia, National Park Mavrovo, Mavrovo: road ditches 200 m N of the St. Nikola church, 1256 m s. m.  </t>
  </si>
  <si>
    <t>CAND_MA3</t>
  </si>
  <si>
    <t>Tym-MA2</t>
  </si>
  <si>
    <t>Tym-MA1</t>
  </si>
  <si>
    <t>Tym-MA3</t>
  </si>
  <si>
    <t>P. Bureš 19/Jun/2019</t>
  </si>
  <si>
    <t>Cynara cardunculus subsp. scolymus</t>
  </si>
  <si>
    <t>Cynara cardunculus subsp. cardunculus</t>
  </si>
  <si>
    <t>P. Bureš &amp; J. Šmerda 26/Jul/2019</t>
  </si>
  <si>
    <t>Cirsium spathulatum</t>
  </si>
  <si>
    <t>SPA_A181</t>
  </si>
  <si>
    <t>44°12'22.3"N, 07°06'53.7"E</t>
  </si>
  <si>
    <t>P. Bureš &amp; J. Šmerda 28/Jul/2019</t>
  </si>
  <si>
    <r>
      <t xml:space="preserve">Iran, Tehran Province: Shahrestanak, Khorvin ancient village, 2500 m s. m. (sub </t>
    </r>
    <r>
      <rPr>
        <i/>
        <sz val="11"/>
        <color theme="1"/>
        <rFont val="Calibri"/>
        <family val="2"/>
        <charset val="238"/>
        <scheme val="minor"/>
      </rPr>
      <t>C. congestum</t>
    </r>
    <r>
      <rPr>
        <sz val="11"/>
        <color theme="1"/>
        <rFont val="Calibri"/>
        <family val="2"/>
        <charset val="238"/>
        <scheme val="minor"/>
      </rPr>
      <t>)</t>
    </r>
  </si>
  <si>
    <t>Austria, Hohe Tauern Mts., Mallnitz: along the tourist road between chalets Jamnigalm and Hagener Hütte, 6.4 km NW of the village, 2217 m s. m.</t>
  </si>
  <si>
    <r>
      <t xml:space="preserve">Turkey, Gümüşhane: Gezge village, near stream, 1804 m s. m. (sub </t>
    </r>
    <r>
      <rPr>
        <i/>
        <sz val="11"/>
        <color theme="1"/>
        <rFont val="Calibri"/>
        <family val="2"/>
        <charset val="238"/>
        <scheme val="minor"/>
      </rPr>
      <t>C. elodes</t>
    </r>
    <r>
      <rPr>
        <sz val="11"/>
        <color theme="1"/>
        <rFont val="Calibri"/>
        <family val="2"/>
        <charset val="238"/>
        <scheme val="minor"/>
      </rPr>
      <t>)</t>
    </r>
  </si>
  <si>
    <t>Italy, Puglia Province, peninsula Gargano, Monte Sant´Angelo: 7.1 km N of the village, dry pasture, 599 m s. m.</t>
  </si>
  <si>
    <t>Turkey, Gümüshane: Salyazı, near Gölet, open pastures, 1712 m s. m.</t>
  </si>
  <si>
    <t>Turkey, Giresun: Yavuzkemal, roadsides, 1072 m s. m.</t>
  </si>
  <si>
    <t>U.S.A., Wisconsin, Door County: Whitefish Dunes State Natural Area, 199 m s. m.</t>
  </si>
  <si>
    <t>MONS-A185</t>
  </si>
  <si>
    <t>France, Alpes Maritimes, La Chalannette: wet grasslands along the road to Lans N of the village, 1540 m s. m.</t>
  </si>
  <si>
    <t>44°23'58.8"N, 06°46'05.4"E</t>
  </si>
  <si>
    <t>MONS_A185</t>
  </si>
  <si>
    <t>43°55'11.6"N, 11°05'04.1"E</t>
  </si>
  <si>
    <t>VUL_A187</t>
  </si>
  <si>
    <t>Italy, Prato Province, Figline: open grasslands (? abandoned orchard) at the forest margin W of the village, 225 m s. m.</t>
  </si>
  <si>
    <t>Ukraine, Ukrainian Carpathians Mts. (subgroup Gorgany), Krasnyi: along the road to the Lake of Siněvir, 0.5 km W of the village, 942 m s. m.</t>
  </si>
  <si>
    <t>Ukraine, Ukrainian Carpathians Mts. (subgroup Chornohora), Zavoyelya: mountain meadow on ski slope near chalet Zarosliak, 6.5 km SW of the village, 1293 m s. m.</t>
  </si>
  <si>
    <t>VUL_A191</t>
  </si>
  <si>
    <t>45°36'56.8"N, 11°01'16.1"E</t>
  </si>
  <si>
    <t>P. Bureš &amp; J. Šmerda 30/Jul/2019</t>
  </si>
  <si>
    <t>Italy, Verona Province, Bosco Chiesanuova: pastures W of the settlement Contrada Tezza, 1019 m s. m.</t>
  </si>
  <si>
    <t>CAN_LOU_2019</t>
  </si>
  <si>
    <t>49°50'42.3"N, 15°55'26.9"E</t>
  </si>
  <si>
    <t>Czech Republic, distr. Chrudim, Louka: at the pond in S margin of the village, 392 m s. m.</t>
  </si>
  <si>
    <t>DIS_GB1</t>
  </si>
  <si>
    <t>DIS_GB2</t>
  </si>
  <si>
    <t>HYP_T096</t>
  </si>
  <si>
    <t>TEN_KAR</t>
  </si>
  <si>
    <t>44°06'38.9"N, 10°09'25.8"E</t>
  </si>
  <si>
    <t>Italy, Alpi Apuane Mts., Massa Carrara Province, Vergheto: grasslands on W slopes of Monte Sagro, 1513 m s. m.</t>
  </si>
  <si>
    <t>BERT_MS1</t>
  </si>
  <si>
    <t>BERT_MS2</t>
  </si>
  <si>
    <t>ACA_MS2</t>
  </si>
  <si>
    <t>Slovakia, Velká Fatra, Ružomberok: slope grassland at Malino Brdo hill, 4.5 km SW of the train station in the town, 959 m s. m.</t>
  </si>
  <si>
    <t>CAN_DC19</t>
  </si>
  <si>
    <t>N</t>
  </si>
  <si>
    <t>O</t>
  </si>
  <si>
    <t>Czech Republic, Bílé Karpaty Mts, Strání: slope meadow at the hill Dubina NW of the village, 550 m s. m.</t>
  </si>
  <si>
    <t>48°55'01.3"N, 17°41'13.9"E</t>
  </si>
  <si>
    <t>J. Šmerda Jun/2019</t>
  </si>
  <si>
    <t>Q</t>
  </si>
  <si>
    <t>R</t>
  </si>
  <si>
    <t>S</t>
  </si>
  <si>
    <t>T</t>
  </si>
  <si>
    <t>PAL_DP19</t>
  </si>
  <si>
    <r>
      <t>Taberlet P, Gielly L, Pautou G, Bouvet J. 1991.</t>
    </r>
    <r>
      <rPr>
        <sz val="11"/>
        <color theme="1"/>
        <rFont val="Calibri"/>
        <family val="2"/>
        <charset val="238"/>
        <scheme val="minor"/>
      </rPr>
      <t xml:space="preserve"> Universal Primers for Amplification of Three Non-Coding Regions of Chloroplast DNA. </t>
    </r>
    <r>
      <rPr>
        <i/>
        <sz val="11"/>
        <color theme="1"/>
        <rFont val="Calibri"/>
        <family val="2"/>
        <charset val="238"/>
        <scheme val="minor"/>
      </rPr>
      <t>Plant Molecular Biology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17:</t>
    </r>
    <r>
      <rPr>
        <sz val="11"/>
        <color theme="1"/>
        <rFont val="Calibri"/>
        <family val="2"/>
        <charset val="238"/>
        <scheme val="minor"/>
      </rPr>
      <t xml:space="preserve"> 1105-1109.</t>
    </r>
  </si>
  <si>
    <r>
      <t>Bremer B, Bremer K, Heidari N, Erixon P, Olmstead RG, Anderberg AA, Källersjö M, Barkhordarian E. 2002.</t>
    </r>
    <r>
      <rPr>
        <sz val="11"/>
        <color theme="1"/>
        <rFont val="Calibri"/>
        <family val="2"/>
        <charset val="238"/>
        <scheme val="minor"/>
      </rPr>
      <t xml:space="preserve"> Phylogenetics of asterids based on 3 coding and 3 non-coding chloroplast DNA markers and the utility of non-coding DNA at higher taxonomic levels. </t>
    </r>
    <r>
      <rPr>
        <i/>
        <sz val="11"/>
        <color theme="1"/>
        <rFont val="Calibri"/>
        <family val="2"/>
        <charset val="238"/>
        <scheme val="minor"/>
      </rPr>
      <t>Molecular Phylogenetics &amp; Evolution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24:</t>
    </r>
    <r>
      <rPr>
        <sz val="11"/>
        <color theme="1"/>
        <rFont val="Calibri"/>
        <family val="2"/>
        <charset val="238"/>
        <scheme val="minor"/>
      </rPr>
      <t xml:space="preserve"> 274–301.</t>
    </r>
  </si>
  <si>
    <r>
      <t>Kelch DG, Baldwin BG. 2003.</t>
    </r>
    <r>
      <rPr>
        <sz val="11"/>
        <color theme="1"/>
        <rFont val="Calibri"/>
        <family val="2"/>
        <charset val="238"/>
        <scheme val="minor"/>
      </rPr>
      <t xml:space="preserve"> Phylogeny and ecological radiation of New World thistles (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, Cardueae-Compositae) based on ITS and ETS rDNA sequence data. </t>
    </r>
    <r>
      <rPr>
        <i/>
        <sz val="11"/>
        <color theme="1"/>
        <rFont val="Calibri"/>
        <family val="2"/>
        <charset val="238"/>
        <scheme val="minor"/>
      </rPr>
      <t>Molecular Ecology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12:</t>
    </r>
    <r>
      <rPr>
        <sz val="11"/>
        <color theme="1"/>
        <rFont val="Calibri"/>
        <family val="2"/>
        <charset val="238"/>
        <scheme val="minor"/>
      </rPr>
      <t xml:space="preserve"> 141–151.</t>
    </r>
  </si>
  <si>
    <t>Jardin Botanique de Lyon</t>
  </si>
  <si>
    <t>Botanical Garden SFU, Rostov on Don</t>
  </si>
  <si>
    <t>LITERATURE CITED</t>
  </si>
  <si>
    <t>Con-sensus 2n</t>
  </si>
  <si>
    <r>
      <t>Bai C, Alverson WS, Follansbee A, Waller DM. 2012.</t>
    </r>
    <r>
      <rPr>
        <sz val="11"/>
        <color rgb="FF000000"/>
        <rFont val="Calibri"/>
        <family val="2"/>
        <charset val="238"/>
        <scheme val="minor"/>
      </rPr>
      <t xml:space="preserve"> New reports of nuclear DNA content for 407 vascular plant taxa from the United States. </t>
    </r>
    <r>
      <rPr>
        <i/>
        <sz val="11"/>
        <color rgb="FF000000"/>
        <rFont val="Calibri"/>
        <family val="2"/>
        <charset val="238"/>
        <scheme val="minor"/>
      </rPr>
      <t>Annals of Botany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110:</t>
    </r>
    <r>
      <rPr>
        <sz val="11"/>
        <color rgb="FF000000"/>
        <rFont val="Calibri"/>
        <family val="2"/>
        <charset val="238"/>
        <scheme val="minor"/>
      </rPr>
      <t xml:space="preserve"> 1623–1629.</t>
    </r>
  </si>
  <si>
    <r>
      <t>Bureš P, Wang YF, Horová L, Suda J. 2004.</t>
    </r>
    <r>
      <rPr>
        <sz val="11"/>
        <color theme="1"/>
        <rFont val="Calibri"/>
        <family val="2"/>
        <charset val="238"/>
        <scheme val="minor"/>
      </rPr>
      <t xml:space="preserve"> Genome size variation in Central European species of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(Compositae) and their natural hybrids. </t>
    </r>
    <r>
      <rPr>
        <i/>
        <sz val="11"/>
        <color theme="1"/>
        <rFont val="Calibri"/>
        <family val="2"/>
        <charset val="238"/>
        <scheme val="minor"/>
      </rPr>
      <t>Annals of Botany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94:</t>
    </r>
    <r>
      <rPr>
        <sz val="11"/>
        <color theme="1"/>
        <rFont val="Calibri"/>
        <family val="2"/>
        <charset val="238"/>
        <scheme val="minor"/>
      </rPr>
      <t xml:space="preserve"> 353–363.</t>
    </r>
  </si>
  <si>
    <r>
      <t>Bureš P, Šmerda J, Michálková E, Šmarda P, Knoll A, Vavrinec M. 2018.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 greimleri</t>
    </r>
    <r>
      <rPr>
        <sz val="11"/>
        <color theme="1"/>
        <rFont val="Calibri"/>
        <family val="2"/>
        <charset val="238"/>
        <scheme val="minor"/>
      </rPr>
      <t xml:space="preserve"> – a new thistle species endemic to the Eastern Alps and Dinarids. </t>
    </r>
    <r>
      <rPr>
        <i/>
        <sz val="11"/>
        <color theme="1"/>
        <rFont val="Calibri"/>
        <family val="2"/>
        <charset val="238"/>
        <scheme val="minor"/>
      </rPr>
      <t>Preslia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90:</t>
    </r>
    <r>
      <rPr>
        <sz val="11"/>
        <color theme="1"/>
        <rFont val="Calibri"/>
        <family val="2"/>
        <charset val="238"/>
        <scheme val="minor"/>
      </rPr>
      <t xml:space="preserve"> 105–134.</t>
    </r>
  </si>
  <si>
    <r>
      <t>Michálková E, Šmerda J, Knoll A, Bureš P. 2018.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×</t>
    </r>
    <r>
      <rPr>
        <i/>
        <sz val="11"/>
        <color theme="1"/>
        <rFont val="Calibri"/>
        <family val="2"/>
        <charset val="238"/>
        <scheme val="minor"/>
      </rPr>
      <t>sudae</t>
    </r>
    <r>
      <rPr>
        <sz val="11"/>
        <color theme="1"/>
        <rFont val="Calibri"/>
        <family val="2"/>
        <charset val="238"/>
        <scheme val="minor"/>
      </rPr>
      <t xml:space="preserve">: a new interspecific hybrid between rare Alpine thistles. </t>
    </r>
    <r>
      <rPr>
        <i/>
        <sz val="11"/>
        <color theme="1"/>
        <rFont val="Calibri"/>
        <family val="2"/>
        <charset val="238"/>
        <scheme val="minor"/>
      </rPr>
      <t>Preslia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90:</t>
    </r>
    <r>
      <rPr>
        <sz val="11"/>
        <color theme="1"/>
        <rFont val="Calibri"/>
        <family val="2"/>
        <charset val="238"/>
        <scheme val="minor"/>
      </rPr>
      <t xml:space="preserve"> 347–365.</t>
    </r>
  </si>
  <si>
    <t>Glycine max</t>
  </si>
  <si>
    <t>Solanum lycopersicon</t>
  </si>
  <si>
    <t>Pisum sativum</t>
  </si>
  <si>
    <t>Carex acutiformis</t>
  </si>
  <si>
    <t>Raphanus sativus</t>
  </si>
  <si>
    <t>AT (portion)</t>
  </si>
  <si>
    <t>B. p.</t>
  </si>
  <si>
    <t>Acronym</t>
  </si>
  <si>
    <t>C. a.</t>
  </si>
  <si>
    <t>G. m.</t>
  </si>
  <si>
    <t>P. s.</t>
  </si>
  <si>
    <t>R. s.</t>
  </si>
  <si>
    <t>S. l.</t>
  </si>
  <si>
    <t>O. s.</t>
  </si>
  <si>
    <r>
      <rPr>
        <i/>
        <sz val="11"/>
        <color theme="1"/>
        <rFont val="Calibri"/>
        <family val="2"/>
        <charset val="238"/>
      </rPr>
      <t>Oryza sativa</t>
    </r>
    <r>
      <rPr>
        <sz val="11"/>
        <color theme="1"/>
        <rFont val="Calibri"/>
        <family val="2"/>
        <charset val="238"/>
      </rPr>
      <t xml:space="preserve"> 'Nipponbare'</t>
    </r>
  </si>
  <si>
    <t>Cypsela weight (mg)</t>
  </si>
  <si>
    <t>Cypsela length (mm)</t>
  </si>
  <si>
    <t>Ozcan 2017</t>
  </si>
  <si>
    <t xml:space="preserve">Ozcan et al. 2015 </t>
  </si>
  <si>
    <t>Source for cypsela length</t>
  </si>
  <si>
    <t>Devesa 2017d</t>
  </si>
  <si>
    <t>Talavera 2017</t>
  </si>
  <si>
    <t>Devesa 2017e</t>
  </si>
  <si>
    <t>Devesa 2017a</t>
  </si>
  <si>
    <t>Devesa 2017b</t>
  </si>
  <si>
    <t>Petrak 1979</t>
  </si>
  <si>
    <t>Werner 1976a</t>
  </si>
  <si>
    <t>Garcia et al. 2013</t>
  </si>
  <si>
    <t>Khaldi et al. 2014</t>
  </si>
  <si>
    <t>Royal Bot. Gardens Kew 2018</t>
  </si>
  <si>
    <t>Ozcan &amp; Akinci 2019</t>
  </si>
  <si>
    <t>Charadze 1963</t>
  </si>
  <si>
    <t>Ester Michálková &amp; Eva Lajkepová 25/Jul/2019</t>
  </si>
  <si>
    <r>
      <t xml:space="preserve">Turkey, Rize: Cimil (Başköy) </t>
    </r>
    <r>
      <rPr>
        <sz val="11"/>
        <color theme="1"/>
        <rFont val="Calibri"/>
        <family val="2"/>
        <charset val="238"/>
        <scheme val="minor"/>
      </rPr>
      <t>highplateau, alpine zone, streamsides, 2400 m s. m.</t>
    </r>
  </si>
  <si>
    <r>
      <t xml:space="preserve">Turkey, Artvin: Borçka, Camili </t>
    </r>
    <r>
      <rPr>
        <sz val="11"/>
        <color theme="1"/>
        <rFont val="Calibri"/>
        <family val="2"/>
        <charset val="238"/>
        <scheme val="minor"/>
      </rPr>
      <t>road, Maçahel pass, streambanks, 1675 m s. m.</t>
    </r>
  </si>
  <si>
    <r>
      <t xml:space="preserve">Turkey, Rize: İspir </t>
    </r>
    <r>
      <rPr>
        <sz val="11"/>
        <color theme="1"/>
        <rFont val="Calibri"/>
        <family val="2"/>
        <charset val="238"/>
        <scheme val="minor"/>
      </rPr>
      <t xml:space="preserve">road, 1301 m s. m. (sub </t>
    </r>
    <r>
      <rPr>
        <i/>
        <sz val="11"/>
        <color theme="1"/>
        <rFont val="Calibri"/>
        <family val="2"/>
        <charset val="238"/>
        <scheme val="minor"/>
      </rPr>
      <t>C. elodes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</si>
  <si>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Turkey, Artvin: </t>
    </r>
    <r>
      <rPr>
        <sz val="11"/>
        <color theme="1"/>
        <rFont val="Calibri"/>
        <family val="2"/>
        <charset val="238"/>
        <scheme val="minor"/>
      </rPr>
      <t>From  Savsat  to Ardahan, roadsides, 2261–2300 m s. m.</t>
    </r>
  </si>
  <si>
    <r>
      <t>Turkey, Artvin:</t>
    </r>
    <r>
      <rPr>
        <sz val="11"/>
        <color theme="1"/>
        <rFont val="Calibri"/>
        <family val="2"/>
        <charset val="238"/>
        <scheme val="minor"/>
      </rPr>
      <t xml:space="preserve"> from Savsat  to Ardahan, sloping stones, roadsides, 2261–2300 m s. m.</t>
    </r>
  </si>
  <si>
    <t>Hamzé &amp; Jolls 2000</t>
  </si>
  <si>
    <r>
      <t xml:space="preserve">Ozcan et al. 2015 (as </t>
    </r>
    <r>
      <rPr>
        <i/>
        <sz val="11"/>
        <color theme="1"/>
        <rFont val="Calibri"/>
        <family val="2"/>
        <charset val="238"/>
        <scheme val="minor"/>
      </rPr>
      <t>C. munitum</t>
    </r>
    <r>
      <rPr>
        <sz val="11"/>
        <color theme="1"/>
        <rFont val="Calibri"/>
        <family val="2"/>
        <charset val="238"/>
        <scheme val="minor"/>
      </rPr>
      <t>)</t>
    </r>
  </si>
  <si>
    <t>Cirsium italicum</t>
  </si>
  <si>
    <t>Charadze 1961</t>
  </si>
  <si>
    <t>Montanari et al. 2012</t>
  </si>
  <si>
    <t>E. Michálková, J. Mareš &amp; M. Leško 29/Aug/2018</t>
  </si>
  <si>
    <t>GC (%)</t>
  </si>
  <si>
    <r>
      <t>Michálková E, Šmerda J, Knoll A, Bureš P. (in prep).</t>
    </r>
    <r>
      <rPr>
        <sz val="11"/>
        <color theme="1"/>
        <rFont val="Calibri"/>
        <family val="2"/>
        <charset val="238"/>
        <scheme val="minor"/>
      </rPr>
      <t xml:space="preserve"> Interspecific hybridization of rare North Apennine endemic </t>
    </r>
    <r>
      <rPr>
        <i/>
        <sz val="11"/>
        <color theme="1"/>
        <rFont val="Calibri"/>
        <family val="2"/>
        <charset val="238"/>
        <scheme val="minor"/>
      </rPr>
      <t>Cirsium bertolonii</t>
    </r>
    <r>
      <rPr>
        <sz val="11"/>
        <color theme="1"/>
        <rFont val="Calibri"/>
        <family val="2"/>
        <charset val="238"/>
        <scheme val="minor"/>
      </rPr>
      <t>.</t>
    </r>
  </si>
  <si>
    <t>rbcL</t>
  </si>
  <si>
    <t>trnL</t>
  </si>
  <si>
    <t>JQ590587.1</t>
  </si>
  <si>
    <t>MG221683.1</t>
  </si>
  <si>
    <t>AF443711.1</t>
  </si>
  <si>
    <t>AF443763.1</t>
  </si>
  <si>
    <t>KX678615.1</t>
  </si>
  <si>
    <t>AF443694.1</t>
  </si>
  <si>
    <t>AF443746.1</t>
  </si>
  <si>
    <t>AF443712.1</t>
  </si>
  <si>
    <t>AF443764.1</t>
  </si>
  <si>
    <t>AF443700.1</t>
  </si>
  <si>
    <t>AF443752.1</t>
  </si>
  <si>
    <t>KC969596.1</t>
  </si>
  <si>
    <t>Cirsium_inamoenum</t>
  </si>
  <si>
    <t>KC969552.1</t>
  </si>
  <si>
    <t>KC969595.1</t>
  </si>
  <si>
    <t>Cirsium_utahense</t>
  </si>
  <si>
    <t>AF443713.1</t>
  </si>
  <si>
    <t>AF443765.1</t>
  </si>
  <si>
    <t>Cirsium_faucium</t>
  </si>
  <si>
    <t>AF443725.1</t>
  </si>
  <si>
    <t>AF443777.1</t>
  </si>
  <si>
    <t>KC603916.1</t>
  </si>
  <si>
    <t>AF443744.1</t>
  </si>
  <si>
    <t>KF613037.1</t>
  </si>
  <si>
    <t>GU817988.1</t>
  </si>
  <si>
    <t>Cirsium_rhaphilepis</t>
  </si>
  <si>
    <t>AF443708.1</t>
  </si>
  <si>
    <t>AF443760.1</t>
  </si>
  <si>
    <t>AF443693.1</t>
  </si>
  <si>
    <t>AF443745.1</t>
  </si>
  <si>
    <t>KC589832.1</t>
  </si>
  <si>
    <t>KC969605.1</t>
  </si>
  <si>
    <t>AF443719.1</t>
  </si>
  <si>
    <t>AF443771.1</t>
  </si>
  <si>
    <t>MN919064</t>
  </si>
  <si>
    <t>MN919156</t>
  </si>
  <si>
    <t>JX867625.1</t>
  </si>
  <si>
    <t>KC969587.1</t>
  </si>
  <si>
    <t>KC603907.1</t>
  </si>
  <si>
    <t>KC603909.1</t>
  </si>
  <si>
    <t>JX867627.1</t>
  </si>
  <si>
    <t>JX867655.1</t>
  </si>
  <si>
    <t>MN919027</t>
  </si>
  <si>
    <t>MN919122</t>
  </si>
  <si>
    <t>MG222690.1</t>
  </si>
  <si>
    <t>AY504772.1</t>
  </si>
  <si>
    <t>HM921415.1</t>
  </si>
  <si>
    <t>AF443754.1</t>
  </si>
  <si>
    <t>KC969599.1</t>
  </si>
  <si>
    <t>Cirsium_velatum</t>
  </si>
  <si>
    <t>AF443714.1</t>
  </si>
  <si>
    <t>AF443766.1</t>
  </si>
  <si>
    <t>Cirsium_rydbergii</t>
  </si>
  <si>
    <t>AF443710.1</t>
  </si>
  <si>
    <t>AF443762.1</t>
  </si>
  <si>
    <t>AF443722.1</t>
  </si>
  <si>
    <t>JX867661.1</t>
  </si>
  <si>
    <t>JX867631.1</t>
  </si>
  <si>
    <t>JX867659.1</t>
  </si>
  <si>
    <t>MN919028</t>
  </si>
  <si>
    <t>MN919123</t>
  </si>
  <si>
    <t>AF443705.1</t>
  </si>
  <si>
    <t>JX867662.1</t>
  </si>
  <si>
    <t>MG222775.1</t>
  </si>
  <si>
    <t>KC969544.1</t>
  </si>
  <si>
    <t>MN918834</t>
  </si>
  <si>
    <t>MN919005</t>
  </si>
  <si>
    <t>MN919103</t>
  </si>
  <si>
    <t>Cirsium_lecontei</t>
  </si>
  <si>
    <t>KC603913.1</t>
  </si>
  <si>
    <t>Cirsium_tracyi</t>
  </si>
  <si>
    <t>KC590045.1</t>
  </si>
  <si>
    <t>KC589834.1</t>
  </si>
  <si>
    <t>JX867637.1</t>
  </si>
  <si>
    <t>JX867665.1</t>
  </si>
  <si>
    <t>MG221183.1</t>
  </si>
  <si>
    <t>JX867632.1</t>
  </si>
  <si>
    <t>JX867660.1</t>
  </si>
  <si>
    <t>MG221958.1</t>
  </si>
  <si>
    <t>Cirsium_lomatolepis</t>
  </si>
  <si>
    <t>AF443724.1</t>
  </si>
  <si>
    <t>AF443726.1</t>
  </si>
  <si>
    <t>AF443778.1</t>
  </si>
  <si>
    <t>AF443718.1</t>
  </si>
  <si>
    <t>AF443770.1</t>
  </si>
  <si>
    <t>KC969598.1</t>
  </si>
  <si>
    <t>Cirsium_congdonii</t>
  </si>
  <si>
    <t>AF443690.1</t>
  </si>
  <si>
    <t>AF443742.1</t>
  </si>
  <si>
    <t>AY826285.1</t>
  </si>
  <si>
    <t>KC589852.1</t>
  </si>
  <si>
    <t>AF129831.1</t>
  </si>
  <si>
    <t>AY826297.1</t>
  </si>
  <si>
    <t>GU907743.1</t>
  </si>
  <si>
    <t>KC589862.1</t>
  </si>
  <si>
    <t>AY772336.1</t>
  </si>
  <si>
    <t>Lamyropsis_carpini</t>
  </si>
  <si>
    <t>GU907724.1</t>
  </si>
  <si>
    <t>GU907742.1</t>
  </si>
  <si>
    <t>KC589861.1</t>
  </si>
  <si>
    <t>KC590055.1</t>
  </si>
  <si>
    <t>HE985219.1</t>
  </si>
  <si>
    <t>MN918890</t>
  </si>
  <si>
    <t>MN919066</t>
  </si>
  <si>
    <t>MN919158</t>
  </si>
  <si>
    <t>MN918979</t>
  </si>
  <si>
    <t>MN918896</t>
  </si>
  <si>
    <t>MN919075</t>
  </si>
  <si>
    <t>MN919167</t>
  </si>
  <si>
    <t>MN918976</t>
  </si>
  <si>
    <t>MN918893</t>
  </si>
  <si>
    <t>MN919072</t>
  </si>
  <si>
    <t>MN919164</t>
  </si>
  <si>
    <t>MN918987</t>
  </si>
  <si>
    <t>MN919083</t>
  </si>
  <si>
    <t>MN919175</t>
  </si>
  <si>
    <t>MN918972</t>
  </si>
  <si>
    <t>MN919068</t>
  </si>
  <si>
    <t>MN919160</t>
  </si>
  <si>
    <t>MN918971</t>
  </si>
  <si>
    <t>MN919067</t>
  </si>
  <si>
    <t>MN919159</t>
  </si>
  <si>
    <t>MN918973</t>
  </si>
  <si>
    <t>MN919069</t>
  </si>
  <si>
    <t>MN919161</t>
  </si>
  <si>
    <t>MN918983</t>
  </si>
  <si>
    <t>MN919171</t>
  </si>
  <si>
    <t>MN918992</t>
  </si>
  <si>
    <t>MN919090</t>
  </si>
  <si>
    <t>Carlina_vulgaris</t>
  </si>
  <si>
    <t>MN918993</t>
  </si>
  <si>
    <t>MN919091</t>
  </si>
  <si>
    <t>MN918904</t>
  </si>
  <si>
    <t>MN918988</t>
  </si>
  <si>
    <t>MN919084</t>
  </si>
  <si>
    <t>MN918978</t>
  </si>
  <si>
    <t>MN918895</t>
  </si>
  <si>
    <t>MN919074</t>
  </si>
  <si>
    <t>MN919166</t>
  </si>
  <si>
    <t>MN918977</t>
  </si>
  <si>
    <t>MN918894</t>
  </si>
  <si>
    <t>MN919073</t>
  </si>
  <si>
    <t>MN919165</t>
  </si>
  <si>
    <t>AY826317.1</t>
  </si>
  <si>
    <t>Carthamus_lanatus_subsp._lanatus</t>
  </si>
  <si>
    <t>MN918906</t>
  </si>
  <si>
    <t>MN918824</t>
  </si>
  <si>
    <t>MN918994</t>
  </si>
  <si>
    <t>MN919092</t>
  </si>
  <si>
    <t>MN918970</t>
  </si>
  <si>
    <t>MN918889</t>
  </si>
  <si>
    <t>MN919065</t>
  </si>
  <si>
    <t>MN919157</t>
  </si>
  <si>
    <t>Centaurea_scabiosa_subsp._scabiosa</t>
  </si>
  <si>
    <t>MN918910</t>
  </si>
  <si>
    <t>MN918828</t>
  </si>
  <si>
    <t>MN918998</t>
  </si>
  <si>
    <t>MN919096</t>
  </si>
  <si>
    <t>MN918907</t>
  </si>
  <si>
    <t>MN918825</t>
  </si>
  <si>
    <t>MN918995</t>
  </si>
  <si>
    <t>MN919093</t>
  </si>
  <si>
    <t>MN918911</t>
  </si>
  <si>
    <t>MN918999</t>
  </si>
  <si>
    <t>MN919097</t>
  </si>
  <si>
    <t>Centaurea_jacea_subsp._jacea</t>
  </si>
  <si>
    <t>MN918908</t>
  </si>
  <si>
    <t>MN918826</t>
  </si>
  <si>
    <t>MN918996</t>
  </si>
  <si>
    <t>MN919094</t>
  </si>
  <si>
    <t>MN918909</t>
  </si>
  <si>
    <t>MN918827</t>
  </si>
  <si>
    <t>MN918997</t>
  </si>
  <si>
    <t>MN919095</t>
  </si>
  <si>
    <t>Serratula_coronata</t>
  </si>
  <si>
    <t>AY826327.1</t>
  </si>
  <si>
    <t>MN918984</t>
  </si>
  <si>
    <t>MN918901</t>
  </si>
  <si>
    <t>MN919080</t>
  </si>
  <si>
    <t>MN919172</t>
  </si>
  <si>
    <t>MN918900</t>
  </si>
  <si>
    <t>MN919079</t>
  </si>
  <si>
    <t>MN919170</t>
  </si>
  <si>
    <t>MN918982</t>
  </si>
  <si>
    <t>MN918899</t>
  </si>
  <si>
    <t>MN919078</t>
  </si>
  <si>
    <t>MN919169</t>
  </si>
  <si>
    <t>MN918980</t>
  </si>
  <si>
    <t>MN918897</t>
  </si>
  <si>
    <t>MN919076</t>
  </si>
  <si>
    <t>MN919168</t>
  </si>
  <si>
    <t>MN918981</t>
  </si>
  <si>
    <t>MN918898</t>
  </si>
  <si>
    <t>MN919077</t>
  </si>
  <si>
    <t>AY826295.1</t>
  </si>
  <si>
    <t>MN918974</t>
  </si>
  <si>
    <t>MN918891</t>
  </si>
  <si>
    <t>MN919070</t>
  </si>
  <si>
    <t>MN919162</t>
  </si>
  <si>
    <t>MN918975</t>
  </si>
  <si>
    <t>MN918892</t>
  </si>
  <si>
    <t>MN919071</t>
  </si>
  <si>
    <t>MN919163</t>
  </si>
  <si>
    <t>AY826302.1</t>
  </si>
  <si>
    <t>KC589866.1</t>
  </si>
  <si>
    <t>AY772340.1</t>
  </si>
  <si>
    <t>AY826311.1</t>
  </si>
  <si>
    <t>KC589874.1</t>
  </si>
  <si>
    <t>AF129834.1</t>
  </si>
  <si>
    <t>MN918965</t>
  </si>
  <si>
    <t>MN918886</t>
  </si>
  <si>
    <t>MN919059</t>
  </si>
  <si>
    <t>KC969607.1</t>
  </si>
  <si>
    <t>MN918951</t>
  </si>
  <si>
    <t>MN918869</t>
  </si>
  <si>
    <t>MN919041</t>
  </si>
  <si>
    <t>MN919137</t>
  </si>
  <si>
    <t>Cirsium_richterianum_subsp._giraudiasii</t>
  </si>
  <si>
    <t>MN918938</t>
  </si>
  <si>
    <t>MN918855</t>
  </si>
  <si>
    <t>MN919029</t>
  </si>
  <si>
    <t>MN919124</t>
  </si>
  <si>
    <t>MN918952</t>
  </si>
  <si>
    <t>MN919043</t>
  </si>
  <si>
    <t>MN919139</t>
  </si>
  <si>
    <t>Cirsium_richterianum_subsp._richterianum</t>
  </si>
  <si>
    <t>MN918961</t>
  </si>
  <si>
    <t>MN918880</t>
  </si>
  <si>
    <t>MN919052</t>
  </si>
  <si>
    <t>MN919146</t>
  </si>
  <si>
    <t>MN918935</t>
  </si>
  <si>
    <t>MN918852</t>
  </si>
  <si>
    <t>MN919024</t>
  </si>
  <si>
    <t>MN919120</t>
  </si>
  <si>
    <t>MN918949</t>
  </si>
  <si>
    <t>MN918867</t>
  </si>
  <si>
    <t>Cirsium_sommieri</t>
  </si>
  <si>
    <t>MN918964</t>
  </si>
  <si>
    <t>MN918885</t>
  </si>
  <si>
    <t>MN919057</t>
  </si>
  <si>
    <t>MN919150</t>
  </si>
  <si>
    <t>Cirsium_ciliatum_subsp._szovitsii</t>
  </si>
  <si>
    <t>MN918845</t>
  </si>
  <si>
    <t>MN919016</t>
  </si>
  <si>
    <t>MN919113</t>
  </si>
  <si>
    <t>Cirsium_ciliatum_subsp._ciliatum</t>
  </si>
  <si>
    <t>MN918927</t>
  </si>
  <si>
    <t>MN918844</t>
  </si>
  <si>
    <t>MN919015</t>
  </si>
  <si>
    <t>MN919112</t>
  </si>
  <si>
    <t>Cirsium_ligulare</t>
  </si>
  <si>
    <t>MN918962</t>
  </si>
  <si>
    <t>MN918883</t>
  </si>
  <si>
    <t>MN919055</t>
  </si>
  <si>
    <t>MN919149</t>
  </si>
  <si>
    <t>MN918966</t>
  </si>
  <si>
    <t>MN919060</t>
  </si>
  <si>
    <t>MN919152</t>
  </si>
  <si>
    <t>Cirsium_baytopae</t>
  </si>
  <si>
    <t>KC969545.1</t>
  </si>
  <si>
    <t>KC969584.1</t>
  </si>
  <si>
    <t>MN918922</t>
  </si>
  <si>
    <t>MN918838</t>
  </si>
  <si>
    <t>MN919009</t>
  </si>
  <si>
    <t>MN919107</t>
  </si>
  <si>
    <t>KC969554.1</t>
  </si>
  <si>
    <t>MN918882</t>
  </si>
  <si>
    <t>MN919054</t>
  </si>
  <si>
    <t>MN919148</t>
  </si>
  <si>
    <t>MK298356.1</t>
  </si>
  <si>
    <t>MN918914</t>
  </si>
  <si>
    <t>MN918830</t>
  </si>
  <si>
    <t>MN919001</t>
  </si>
  <si>
    <t>MN919100</t>
  </si>
  <si>
    <t>MN918960</t>
  </si>
  <si>
    <t>MN918879</t>
  </si>
  <si>
    <t>MN919051</t>
  </si>
  <si>
    <t>MN919145</t>
  </si>
  <si>
    <t>MN918913</t>
  </si>
  <si>
    <t>MN919000</t>
  </si>
  <si>
    <t>MN919099</t>
  </si>
  <si>
    <t>MN918926</t>
  </si>
  <si>
    <t>MN918843</t>
  </si>
  <si>
    <t>MN919014</t>
  </si>
  <si>
    <t>MN919111</t>
  </si>
  <si>
    <t>Cirsium_sorocephalum</t>
  </si>
  <si>
    <t>MN918928</t>
  </si>
  <si>
    <t>MN918846</t>
  </si>
  <si>
    <t>MN919017</t>
  </si>
  <si>
    <t>MN919114</t>
  </si>
  <si>
    <t>Cirsium_leucocephalum_subsp._penicillatum</t>
  </si>
  <si>
    <t>MN918946</t>
  </si>
  <si>
    <t>MN918862</t>
  </si>
  <si>
    <t>MN919132</t>
  </si>
  <si>
    <t>MN918944</t>
  </si>
  <si>
    <t>MN918860</t>
  </si>
  <si>
    <t>MN919034</t>
  </si>
  <si>
    <t>MN919130</t>
  </si>
  <si>
    <t>Cirsium_leucocephalum_subsp._leucocephalum</t>
  </si>
  <si>
    <t>MN918945</t>
  </si>
  <si>
    <t>MN918861</t>
  </si>
  <si>
    <t>MN919035</t>
  </si>
  <si>
    <t>MN919131</t>
  </si>
  <si>
    <t>Cirsium_yildizianum</t>
  </si>
  <si>
    <t>MN918969</t>
  </si>
  <si>
    <t>MK298346.1</t>
  </si>
  <si>
    <t>MN918864</t>
  </si>
  <si>
    <t>MN919037</t>
  </si>
  <si>
    <t>MN919134</t>
  </si>
  <si>
    <t>MN918985</t>
  </si>
  <si>
    <t>MN918902</t>
  </si>
  <si>
    <t>MN919081</t>
  </si>
  <si>
    <t>MN919173</t>
  </si>
  <si>
    <t>MN918986</t>
  </si>
  <si>
    <t>MN918903</t>
  </si>
  <si>
    <t>MN919082</t>
  </si>
  <si>
    <t>MN919174</t>
  </si>
  <si>
    <t>KC590040.1</t>
  </si>
  <si>
    <t>KC589807.1</t>
  </si>
  <si>
    <t>KC590047.1</t>
  </si>
  <si>
    <t>Carduus_nyassanus</t>
  </si>
  <si>
    <t>KC590041.1</t>
  </si>
  <si>
    <t>KC589808.1</t>
  </si>
  <si>
    <t>KC590048.1</t>
  </si>
  <si>
    <t>Cirsium_obvallatum</t>
  </si>
  <si>
    <t>MN918950</t>
  </si>
  <si>
    <t>MN918868</t>
  </si>
  <si>
    <t>MN919040</t>
  </si>
  <si>
    <t>Cirsium_simplex_subsp._armenum</t>
  </si>
  <si>
    <t>MN918963</t>
  </si>
  <si>
    <t>MN918884</t>
  </si>
  <si>
    <t>MN919056</t>
  </si>
  <si>
    <t>Cirsium_rhizocephalum_subsp._rhizocephalum</t>
  </si>
  <si>
    <t>MN918958</t>
  </si>
  <si>
    <t>MN918877</t>
  </si>
  <si>
    <t>MN919049</t>
  </si>
  <si>
    <t>MN919144</t>
  </si>
  <si>
    <t>Cirsium_rhizocephalum_subsp._sinuatum</t>
  </si>
  <si>
    <t>MN918959</t>
  </si>
  <si>
    <t>MN918878</t>
  </si>
  <si>
    <t>MN919050</t>
  </si>
  <si>
    <t>MN918943</t>
  </si>
  <si>
    <t>MN918859</t>
  </si>
  <si>
    <t>MN919033</t>
  </si>
  <si>
    <t>MN919129</t>
  </si>
  <si>
    <t>MN918933</t>
  </si>
  <si>
    <t>MN918850</t>
  </si>
  <si>
    <t>MN919022</t>
  </si>
  <si>
    <t>MN919118</t>
  </si>
  <si>
    <t>AY826265.1</t>
  </si>
  <si>
    <t>MN918871</t>
  </si>
  <si>
    <t>JN891442.1</t>
  </si>
  <si>
    <t>AY772307.1</t>
  </si>
  <si>
    <t>MN918915</t>
  </si>
  <si>
    <t>MN918831</t>
  </si>
  <si>
    <t>MN919002</t>
  </si>
  <si>
    <t>MN919101</t>
  </si>
  <si>
    <t>Cirsium_pubigerum_var._pubigerum</t>
  </si>
  <si>
    <t>MN918957</t>
  </si>
  <si>
    <t>MN918876</t>
  </si>
  <si>
    <t>MN919048</t>
  </si>
  <si>
    <t>MN919143</t>
  </si>
  <si>
    <t>Cirsium_pubigerum_var._caniforme</t>
  </si>
  <si>
    <t>MN918956</t>
  </si>
  <si>
    <t>MN918875</t>
  </si>
  <si>
    <t>MN919047</t>
  </si>
  <si>
    <t>MN918934</t>
  </si>
  <si>
    <t>MN918851</t>
  </si>
  <si>
    <t>MN919023</t>
  </si>
  <si>
    <t>MN919119</t>
  </si>
  <si>
    <t>GU724278.1</t>
  </si>
  <si>
    <t>GQ436441.1</t>
  </si>
  <si>
    <t>KC590042.1</t>
  </si>
  <si>
    <t>KC589829.1</t>
  </si>
  <si>
    <t>KC590049.1</t>
  </si>
  <si>
    <t>Cirsium_tanakae</t>
  </si>
  <si>
    <t>KC590044.1</t>
  </si>
  <si>
    <t>KC589833.1</t>
  </si>
  <si>
    <t>KC590051.1</t>
  </si>
  <si>
    <t>Cirsium_pseudopersonata_subsp._kusnezowianum</t>
  </si>
  <si>
    <t>MN918954</t>
  </si>
  <si>
    <t>MN918873</t>
  </si>
  <si>
    <t>MN919045</t>
  </si>
  <si>
    <t>MN919141</t>
  </si>
  <si>
    <t>Cirsium_pseudopersonata_subsp._pseudopersonata</t>
  </si>
  <si>
    <t>MN918955</t>
  </si>
  <si>
    <t>MN918874</t>
  </si>
  <si>
    <t>MN919046</t>
  </si>
  <si>
    <t>MN919142</t>
  </si>
  <si>
    <t>AF443727.1</t>
  </si>
  <si>
    <t>AF443779.1</t>
  </si>
  <si>
    <t>KT119540.1</t>
  </si>
  <si>
    <t>Cirsium_monocephalum</t>
  </si>
  <si>
    <t>AF443701.1</t>
  </si>
  <si>
    <t>AF443753.1</t>
  </si>
  <si>
    <t>KF301170.1</t>
  </si>
  <si>
    <t>Cirsium_henryi</t>
  </si>
  <si>
    <t>AF443697.1</t>
  </si>
  <si>
    <t>AF443749.1</t>
  </si>
  <si>
    <t>Cirsium_coryletorum</t>
  </si>
  <si>
    <t>JX274507.1</t>
  </si>
  <si>
    <t>AF443720.1</t>
  </si>
  <si>
    <t>AF443772.1</t>
  </si>
  <si>
    <t>MN919058</t>
  </si>
  <si>
    <t>MN919151</t>
  </si>
  <si>
    <t>MN918924</t>
  </si>
  <si>
    <t>MN918840</t>
  </si>
  <si>
    <t>MN919011</t>
  </si>
  <si>
    <t>MN919109</t>
  </si>
  <si>
    <t>Cirsium_alpis-lunae</t>
  </si>
  <si>
    <t>MN918916</t>
  </si>
  <si>
    <t>MN918832</t>
  </si>
  <si>
    <t>MN919003</t>
  </si>
  <si>
    <t>KC969579.1</t>
  </si>
  <si>
    <t>KT249785.1</t>
  </si>
  <si>
    <t>MN918870</t>
  </si>
  <si>
    <t>MN919042</t>
  </si>
  <si>
    <t>MN919138</t>
  </si>
  <si>
    <t>MN918953</t>
  </si>
  <si>
    <t>MN918872</t>
  </si>
  <si>
    <t>MN919044</t>
  </si>
  <si>
    <t>MN919140</t>
  </si>
  <si>
    <t>MN918881</t>
  </si>
  <si>
    <t>MN919053</t>
  </si>
  <si>
    <t>MN919147</t>
  </si>
  <si>
    <t>MN918921</t>
  </si>
  <si>
    <t>MN918837</t>
  </si>
  <si>
    <t>MN919008</t>
  </si>
  <si>
    <t>MN919106</t>
  </si>
  <si>
    <t>MN918936</t>
  </si>
  <si>
    <t>MN918853</t>
  </si>
  <si>
    <t>MN919025</t>
  </si>
  <si>
    <t>KC969592.1</t>
  </si>
  <si>
    <t>MN918968</t>
  </si>
  <si>
    <t>MN918888</t>
  </si>
  <si>
    <t>MN919063</t>
  </si>
  <si>
    <t>MN919155</t>
  </si>
  <si>
    <t>MN918931</t>
  </si>
  <si>
    <t>MN918849</t>
  </si>
  <si>
    <t>MN919020</t>
  </si>
  <si>
    <t>MN919117</t>
  </si>
  <si>
    <t>Cirsium_acaulon</t>
  </si>
  <si>
    <t>MN918912</t>
  </si>
  <si>
    <t>MN918829</t>
  </si>
  <si>
    <t>KF602075.1</t>
  </si>
  <si>
    <t>MN919098</t>
  </si>
  <si>
    <t>MN918967</t>
  </si>
  <si>
    <t>AF443768.1</t>
  </si>
  <si>
    <t>MN919062</t>
  </si>
  <si>
    <t>MN919154</t>
  </si>
  <si>
    <t>MN918920</t>
  </si>
  <si>
    <t>MN918836</t>
  </si>
  <si>
    <t>MN919007</t>
  </si>
  <si>
    <t>MN919105</t>
  </si>
  <si>
    <t>Cirsium_carniolicum_subsp._rufescens</t>
  </si>
  <si>
    <t>DQ875396.1</t>
  </si>
  <si>
    <t>MN918842</t>
  </si>
  <si>
    <t>MN919013</t>
  </si>
  <si>
    <t>Cirsium_carniolicum_subsp._carniolicum</t>
  </si>
  <si>
    <t>MN918925</t>
  </si>
  <si>
    <t>MN918841</t>
  </si>
  <si>
    <t>MN919012</t>
  </si>
  <si>
    <t>MN919110</t>
  </si>
  <si>
    <t>Cirsium_alsophilum</t>
  </si>
  <si>
    <t>MN918948</t>
  </si>
  <si>
    <t>MN918866</t>
  </si>
  <si>
    <t>MN919039</t>
  </si>
  <si>
    <t>MN919136</t>
  </si>
  <si>
    <t>MN918923</t>
  </si>
  <si>
    <t>MN918839</t>
  </si>
  <si>
    <t>MN919010</t>
  </si>
  <si>
    <t>MN919108</t>
  </si>
  <si>
    <t>MN918930</t>
  </si>
  <si>
    <t>MN918848</t>
  </si>
  <si>
    <t>MN919019</t>
  </si>
  <si>
    <t>MN919115</t>
  </si>
  <si>
    <t>Cirsium_creticum_subsp._creticum</t>
  </si>
  <si>
    <t>MN918929</t>
  </si>
  <si>
    <t>MN918847</t>
  </si>
  <si>
    <t>MN919018</t>
  </si>
  <si>
    <t>AF443723.1</t>
  </si>
  <si>
    <t>AF443775.1</t>
  </si>
  <si>
    <t>AY826343.1</t>
  </si>
  <si>
    <t>KC589905.1</t>
  </si>
  <si>
    <t>AY772378.1</t>
  </si>
  <si>
    <t>Carduus_carlinoides_subsp._hispanicus</t>
  </si>
  <si>
    <t>AY826240.1</t>
  </si>
  <si>
    <t>KC589805.1</t>
  </si>
  <si>
    <t>AY772284.1</t>
  </si>
  <si>
    <t>EF123105.1</t>
  </si>
  <si>
    <t>KX282633.1</t>
  </si>
  <si>
    <t>KC969561.1</t>
  </si>
  <si>
    <t>AF443679.1</t>
  </si>
  <si>
    <t>AF443731.1</t>
  </si>
  <si>
    <t>HM849849.1</t>
  </si>
  <si>
    <t>KC969562.1</t>
  </si>
  <si>
    <t>Carduus_amanus</t>
  </si>
  <si>
    <t>KT013057.1</t>
  </si>
  <si>
    <t>AY780401.1</t>
  </si>
  <si>
    <t>AF443730.1</t>
  </si>
  <si>
    <t>MN918991</t>
  </si>
  <si>
    <t>MN919089</t>
  </si>
  <si>
    <t>KT013069.1</t>
  </si>
  <si>
    <t>Carduus_transcaspicus_subsp._macrocephalus</t>
  </si>
  <si>
    <t>KT013066.1</t>
  </si>
  <si>
    <t>JX867641.1</t>
  </si>
  <si>
    <t>JX867669.1</t>
  </si>
  <si>
    <t>MG221390.1</t>
  </si>
  <si>
    <t>MN919086</t>
  </si>
  <si>
    <t>KT013061.1</t>
  </si>
  <si>
    <t>KT363909.1</t>
  </si>
  <si>
    <t>KT363904.1</t>
  </si>
  <si>
    <t>KT013058.1</t>
  </si>
  <si>
    <t>KT363918.1</t>
  </si>
  <si>
    <t>KT013078.1</t>
  </si>
  <si>
    <t>KT013085.1</t>
  </si>
  <si>
    <t>KY242486.1</t>
  </si>
  <si>
    <t>KT013070.1</t>
  </si>
  <si>
    <t>Carduus_carduelis</t>
  </si>
  <si>
    <t>KT363907.1</t>
  </si>
  <si>
    <t>KT363912.1</t>
  </si>
  <si>
    <t>KT013065.1</t>
  </si>
  <si>
    <t>GU188570.1</t>
  </si>
  <si>
    <t>MN918822</t>
  </si>
  <si>
    <t>MN918989</t>
  </si>
  <si>
    <t>MN919087</t>
  </si>
  <si>
    <t>Carduus_olympicus_subsp._hypoleucus</t>
  </si>
  <si>
    <t>KT013077.1</t>
  </si>
  <si>
    <t>KM262846.1</t>
  </si>
  <si>
    <t>KT013056.1</t>
  </si>
  <si>
    <t>AY826241.1</t>
  </si>
  <si>
    <t>MN918823</t>
  </si>
  <si>
    <t>MN918990</t>
  </si>
  <si>
    <t>MN919088</t>
  </si>
  <si>
    <t>Carduus_argyroa</t>
  </si>
  <si>
    <t>KY242483.1</t>
  </si>
  <si>
    <t>KT013084.1</t>
  </si>
  <si>
    <t>Carduus_corymbosus</t>
  </si>
  <si>
    <t>AY780400.1</t>
  </si>
  <si>
    <t>MN918942</t>
  </si>
  <si>
    <t>MN919128</t>
  </si>
  <si>
    <t>MN918917</t>
  </si>
  <si>
    <t>MN918833</t>
  </si>
  <si>
    <t>MN919004</t>
  </si>
  <si>
    <t>MN919102</t>
  </si>
  <si>
    <t>MN918941</t>
  </si>
  <si>
    <t>MN918858</t>
  </si>
  <si>
    <t>MN919032</t>
  </si>
  <si>
    <t>MN919127</t>
  </si>
  <si>
    <t>MN918887</t>
  </si>
  <si>
    <t>MN919061</t>
  </si>
  <si>
    <t>MN919153</t>
  </si>
  <si>
    <t>AF443717.1</t>
  </si>
  <si>
    <t>MN918865</t>
  </si>
  <si>
    <t>MN919038</t>
  </si>
  <si>
    <t>MN919135</t>
  </si>
  <si>
    <t>Cirsium_pyrenaicum</t>
  </si>
  <si>
    <t>MN918937</t>
  </si>
  <si>
    <t>MN918854</t>
  </si>
  <si>
    <t>MN919026</t>
  </si>
  <si>
    <t>MN919121</t>
  </si>
  <si>
    <t>MN918939</t>
  </si>
  <si>
    <t>MN918856</t>
  </si>
  <si>
    <t>MN919030</t>
  </si>
  <si>
    <t>MN919125</t>
  </si>
  <si>
    <t>Cirsium_greimleri</t>
  </si>
  <si>
    <t>MN918940</t>
  </si>
  <si>
    <t>MN918857</t>
  </si>
  <si>
    <t>MN919031</t>
  </si>
  <si>
    <t>MN919126</t>
  </si>
  <si>
    <t>Cirsium_arvense_var._arvense</t>
  </si>
  <si>
    <t>MN918918</t>
  </si>
  <si>
    <t>AF443734.1</t>
  </si>
  <si>
    <t>MG223820.1</t>
  </si>
  <si>
    <t>MN919104</t>
  </si>
  <si>
    <t>Cirsium_arvense_var._setosum</t>
  </si>
  <si>
    <t>MN918919</t>
  </si>
  <si>
    <t>MN918835</t>
  </si>
  <si>
    <t>MN919006</t>
  </si>
  <si>
    <t>Cirsium_calcareum</t>
  </si>
  <si>
    <t>AF443687.1</t>
  </si>
  <si>
    <t>AF443739.1</t>
  </si>
  <si>
    <t>Cirsium_canovirens</t>
  </si>
  <si>
    <t>AF443688.1</t>
  </si>
  <si>
    <t>AF443740.1</t>
  </si>
  <si>
    <t>Cirsium_ciliolatum</t>
  </si>
  <si>
    <t>KC969548.1</t>
  </si>
  <si>
    <t>KC969588.1</t>
  </si>
  <si>
    <t>Cirsium_andersonii</t>
  </si>
  <si>
    <t>AF443683.1</t>
  </si>
  <si>
    <t>AF443735.1</t>
  </si>
  <si>
    <t>KC969580.1</t>
  </si>
  <si>
    <t>AF443685.1</t>
  </si>
  <si>
    <t>AF443737.1</t>
  </si>
  <si>
    <t>KX678333.1</t>
  </si>
  <si>
    <t>KC969586.1</t>
  </si>
  <si>
    <t>AF443691.1</t>
  </si>
  <si>
    <t>AF443743.1</t>
  </si>
  <si>
    <t>KC969590.1</t>
  </si>
  <si>
    <t>Cirsium_remotifolium</t>
  </si>
  <si>
    <t>AF443707.1</t>
  </si>
  <si>
    <t>AF443759.1</t>
  </si>
  <si>
    <t>KC969602.1</t>
  </si>
  <si>
    <t>Cirsium_tioganum</t>
  </si>
  <si>
    <t>AF443721.1</t>
  </si>
  <si>
    <t>AF443773.1</t>
  </si>
  <si>
    <t>Cirsium_jorullense</t>
  </si>
  <si>
    <t>AF443699.1</t>
  </si>
  <si>
    <t>AF443751.1</t>
  </si>
  <si>
    <t>KC603910.1</t>
  </si>
  <si>
    <t>KJ773387.1</t>
  </si>
  <si>
    <t>Cirsium_nuttallii</t>
  </si>
  <si>
    <t>KC603914.1</t>
  </si>
  <si>
    <t>KJ773388.1</t>
  </si>
  <si>
    <t>AF443686.1</t>
  </si>
  <si>
    <t>AF443738.1</t>
  </si>
  <si>
    <t>MN919021</t>
  </si>
  <si>
    <t>KC969591.1</t>
  </si>
  <si>
    <t>Cirsium_crassicaule</t>
  </si>
  <si>
    <t>KC969549.1</t>
  </si>
  <si>
    <t>KC969589.1</t>
  </si>
  <si>
    <t>Cirsium_hydrophilum_var._vaseyi</t>
  </si>
  <si>
    <t>AF443698.1</t>
  </si>
  <si>
    <t>AF443750.1</t>
  </si>
  <si>
    <t>KC969594.1</t>
  </si>
  <si>
    <t>KC969543.1</t>
  </si>
  <si>
    <t>AF443736.1</t>
  </si>
  <si>
    <t>KC969581.1</t>
  </si>
  <si>
    <t>Cirsium_fontinale</t>
  </si>
  <si>
    <t>AF443695.1</t>
  </si>
  <si>
    <t>AF443747.1</t>
  </si>
  <si>
    <t>KC969593.1</t>
  </si>
  <si>
    <t>AF443706.1</t>
  </si>
  <si>
    <t>AF443758.1</t>
  </si>
  <si>
    <t>KC969601.1</t>
  </si>
  <si>
    <t>Cirsium_rhothophilum</t>
  </si>
  <si>
    <t>HQ407429.1</t>
  </si>
  <si>
    <t>AF443761.1</t>
  </si>
  <si>
    <t>KC969603.1</t>
  </si>
  <si>
    <t>Cirsium purpuratum</t>
  </si>
  <si>
    <t>48°13'41.7"N, 17°14'15.9"E</t>
  </si>
  <si>
    <t>Slovakia, Bratislava district, Čierna Voda/Vajnory: mosaic of halinic meadows and halophilous reed 0.5 km NE of the centrum of the village, 351 m s. m.</t>
  </si>
  <si>
    <t>P. Bureš 11/Aug/2020</t>
  </si>
  <si>
    <t>P. Bureš &amp; J. Šmerda 17/Dec/2019</t>
  </si>
  <si>
    <t>47°49'50.3"N, 16°40'31.8"E</t>
  </si>
  <si>
    <t>Austria, Burgenland county, Oggau: halinic meadows W of the village, 116 m. s. m.</t>
  </si>
  <si>
    <t>Austria, Burgenland county, Apetlon: mosaic of halinic meadows and halophilous reed 2 km SE of the village, W of the road to Pamhagen, 116 m s. m.</t>
  </si>
  <si>
    <t>47°43'41.0"N, 16°51'16.3"E</t>
  </si>
  <si>
    <t>48°13'39.7"N, 17°14'09.5"E</t>
  </si>
  <si>
    <t>CAN_VA2020</t>
  </si>
  <si>
    <t>CAN_AP2020</t>
  </si>
  <si>
    <t>CAN_OG2020</t>
  </si>
  <si>
    <t>BRA_OG2020</t>
  </si>
  <si>
    <t>BRA_VA2019</t>
  </si>
  <si>
    <t>BRA_AP2020</t>
  </si>
  <si>
    <t>Austria, Burgenland county, Tadten: saline meadow on the N shore of the Schochstolacke Lake, 118 m s. m.</t>
  </si>
  <si>
    <t>Austria, Hochschwab Mts., Hinterwildalpen: open forest N slopes of Höllkogel, 2.75 km SE of the village, 1250 m s. m.</t>
  </si>
  <si>
    <t>Austria, Karawanken Mts., Outschena: at wet margins along the tourist and forest road, 0.8 km S of the village, 1154 m s. m.</t>
  </si>
  <si>
    <t>Austria, Eisenerzer Alpen Mts., Eisenerz: Alpine meadows olong the brook between Nebelkreuz and Wildfeld, 6.6 km SW of the town, 1783 m s. m.</t>
  </si>
  <si>
    <t>Italy, Belluno Province, Dolomiti Mts., Cortina d´Ampezzo: grasslands along the road to Passo Tre Croci, 1574 m s. m.</t>
  </si>
  <si>
    <t>37°51'19.6"N, 14°53'57.8"E</t>
  </si>
  <si>
    <t>Italy, Sicily, Murazzo Rotto: open grasslands/pastures at the Lake of Gurrida</t>
  </si>
  <si>
    <t>Cirsium vallis-demonii</t>
  </si>
  <si>
    <t>C. Marceno 8/Aug/2020</t>
  </si>
  <si>
    <t>37°58'41.4"N, 14°56'40.4"E</t>
  </si>
  <si>
    <t>Italy, Sicily, Nebrodi Mts., Favoscuro (Messina prov.): grassland of Plantaginion cupanii, 1264 m s. m.</t>
  </si>
  <si>
    <t>VAL-D_SI2</t>
  </si>
  <si>
    <t>VUL_SI1</t>
  </si>
  <si>
    <t>VAL-D_SI3</t>
  </si>
  <si>
    <t>37°59'29.5"N, 14°53'39.2"E</t>
  </si>
  <si>
    <t>Italy, Sorano Province, Montevitozzo Bivio-La Campanelle: grasslands, pastures along the road to the castle of Roccaccia di Montevitozzo W of the village, 800 m s. m.</t>
  </si>
  <si>
    <t>42°44'18.6"N, 11°41'46.5"E</t>
  </si>
  <si>
    <t>J. Šmerda &amp; E. Šmerdová 1/Sep/2020</t>
  </si>
  <si>
    <t>TEN_It282</t>
  </si>
  <si>
    <t>42°44'16.7"N, 11°41'46.5"E</t>
  </si>
  <si>
    <t>ITA_It283</t>
  </si>
  <si>
    <t>42°44'18.4"N, 11°41'44.0"E</t>
  </si>
  <si>
    <t>ITA_It284</t>
  </si>
  <si>
    <t>Italy, Sorano Province, Montevitozzo Bivio-La Campanelle: grasslands, pastures along the road to the castle of Roccaccia di Montevitozzo 0.6 km W of the village, 798 m s. m.</t>
  </si>
  <si>
    <t>Italy, Sorano Province, Montevitozzo Bivio-La Campanelle: grasslands, pastures along the road to the castle of Roccaccia di Montevitozzo 0.8 km W of the village, 804 m s. m.</t>
  </si>
  <si>
    <t>P. Bureš 4/Sep/2020</t>
  </si>
  <si>
    <t>PUR_TRO25</t>
  </si>
  <si>
    <t>Japan, Iida-shi-Nagano Pref., 1369 m s. m. /JP-0-FRP-27151/ Index seminum Botanic Garden Innsbruck/Plant cultivated in Bot. Garden Prague, Troja</t>
  </si>
  <si>
    <t>35°28'00.0"N, 138°00'00.0"E</t>
  </si>
  <si>
    <t>G.m.</t>
  </si>
  <si>
    <t>J. Šmerda 18/Aug/2019</t>
  </si>
  <si>
    <t>ERIO_Žeh19</t>
  </si>
  <si>
    <t>50°08'44.2"N, 15°21'02.8"E</t>
  </si>
  <si>
    <t>Czech Republic, distr. Kolín, Žehuň: dry grassy slopes in nature reserve Kněžičky, 226 m s. m.</t>
  </si>
  <si>
    <t>49°59'41.3"N, 14°21'15.8"E</t>
  </si>
  <si>
    <t>ERIO_Rad16</t>
  </si>
  <si>
    <t>Czech Republic, distr. Praha, Radotín: slopes in nature reserve Slavičí údolí, 250 m s. m.</t>
  </si>
  <si>
    <t>J. Šmerda &amp; E. Hettenbergerová 11/Jun/2016</t>
  </si>
  <si>
    <t>J. Šmerda, E. Lajkepová &amp; E. Hettenbergerová 30/Jun/2016</t>
  </si>
  <si>
    <t>49°05'37.6"N, 19°17'14.6"E</t>
  </si>
  <si>
    <t>Slovakia, Velká Fatra Mts, Ružomberok: S slopes of the hill Predný Čebrať N of the town, 880 m s. m.</t>
  </si>
  <si>
    <t>PAN-ČEB-16</t>
  </si>
  <si>
    <t xml:space="preserve">Czech Republic, Žďárské vrchy Mts., Herálec: along the road between villages Herálec and Kocanda, </t>
  </si>
  <si>
    <t>P. Bureš &amp; A. Rozhoňová 30/May/2014</t>
  </si>
  <si>
    <t>49°40'52.3"N, 15°59'24.3"E</t>
  </si>
  <si>
    <t>49°42'11.3"N, 15°55'55.1"E</t>
  </si>
  <si>
    <t>Czech Republic, Žďárské vrchy Mts, Vortová: meadow at the pond Zlámanec, S of the village, 631 m s. m.</t>
  </si>
  <si>
    <t>49°43'10.2"N, 15°59'53.7"E</t>
  </si>
  <si>
    <t>Czech Republic, Žďárské vrchy Mts, Chlumětín: wet meadow at the road to the village of Svratka, 643 m s. m.</t>
  </si>
  <si>
    <t>Czech Republic, Žďárské vrchy Mts, Karlov: along the road to the village of Vojnův Městec, 642 m s. m.</t>
  </si>
  <si>
    <t>49°39'29.3"N, 15°54'11.7"E</t>
  </si>
  <si>
    <t>49°37'48.0"N, 16°05'09.1"E</t>
  </si>
  <si>
    <t>Czech Republic, Žďárské vrchy Mts, Kadov: wet meadow at the road to the village of Studnice, 658 m s. m.</t>
  </si>
  <si>
    <t>49°40'28.1"N, 16°05'04.5"E</t>
  </si>
  <si>
    <t>Czech Republic, Žďárské vrchy Mts, Milovy: wet meadows in the valley of river Svratka along the road to Křižánky, 590 m s. m.</t>
  </si>
  <si>
    <t>49°38'59.5"N, 16°02'57.1"E</t>
  </si>
  <si>
    <t>Czech Republic, Žďárské vrchy Mts, Kadov: near cottage Blatky at the road to Herálec, 765 m s. m.</t>
  </si>
  <si>
    <t>49°42'33.1"N, 15°55'26.6"E</t>
  </si>
  <si>
    <t>49°38'14.3"N, 15°51'52.7"E</t>
  </si>
  <si>
    <t>Czech Republic, Žďárské vrchy Mts, Vortová: wet medows W of the pond of Návesník W of the village, 630 m s. m.</t>
  </si>
  <si>
    <t>Czech Republic, Žďárské vrchy Mts, Radostín: meadows along the forest road to village of Vepřová, 643 m s. m.</t>
  </si>
  <si>
    <t>Czech Republic, Žďárské vrchy Mts, Mariánská Huť: wet meadow in the village, 684 m s. m.</t>
  </si>
  <si>
    <t>49°40'56.7"N, 15°57'41.4"E</t>
  </si>
  <si>
    <t>HET_Koc14</t>
  </si>
  <si>
    <t>HET_Zla14</t>
  </si>
  <si>
    <t>HET_Chl14</t>
  </si>
  <si>
    <t>HET_Kar14</t>
  </si>
  <si>
    <t>HET_Kad14</t>
  </si>
  <si>
    <t>HET_Mil14</t>
  </si>
  <si>
    <t>HET_Rad14</t>
  </si>
  <si>
    <t>HET_Bla14</t>
  </si>
  <si>
    <t>HET_Nav14</t>
  </si>
  <si>
    <t>HET_Hut14</t>
  </si>
  <si>
    <t xml:space="preserve">Czech Republic, distr. Brno, Řečkovice, abandoned places in the area of former barracks </t>
  </si>
  <si>
    <t>49°15'06.7"N, 16°34'05.3"E</t>
  </si>
  <si>
    <t>J. Šmerda 10/Aug/2016</t>
  </si>
  <si>
    <t>VUL_Rec16</t>
  </si>
  <si>
    <t>Slovakia, Velká Fatra Mts, Ružomberok: ski slope on the top of Malino Brdo S of the town, 921 m s. m.</t>
  </si>
  <si>
    <t>49°03'16.3"N, 19°15'44.9"E</t>
  </si>
  <si>
    <t>RIV_Ruz2016</t>
  </si>
  <si>
    <t>Cirsium latifolium</t>
  </si>
  <si>
    <t>32°45'19.2"N, 16°58'51.0"W</t>
  </si>
  <si>
    <t xml:space="preserve">Portugal, Madeira, São Vicente: under Pico do Jorge, on a hiking trail, 1470 m s. m. </t>
  </si>
  <si>
    <t>32°45'30.4"N, 17°03'16.1"W</t>
  </si>
  <si>
    <t xml:space="preserve">Portugal, Madeira, São Vicente: at the tourist road near Bica da Cana, 1485 m s. m. </t>
  </si>
  <si>
    <t>A. Gálová/2020</t>
  </si>
  <si>
    <t>LAT_Mad1</t>
  </si>
  <si>
    <t>LAT_Mad2</t>
  </si>
  <si>
    <t xml:space="preserve">Italy, Alpi Venoste Mts., Val Senales, Masso Corto (Kurzras): along touristic road to Rif. Bella Vista, 1.6 km N of the village, 2350 m s. m. </t>
  </si>
  <si>
    <t>Carduus acanthoides</t>
  </si>
  <si>
    <t>Köstekci &amp; Arabaci 2015</t>
  </si>
  <si>
    <t>Carduus carlinoides subsp. hispanicus</t>
  </si>
  <si>
    <t>Loureiro et al. 2013</t>
  </si>
  <si>
    <t>Bojňanský &amp; Fargašová 2007</t>
  </si>
  <si>
    <t>Carduus crispus subsp. crispus</t>
  </si>
  <si>
    <t>18–22</t>
  </si>
  <si>
    <t>Carduus defloratus subsp. glaucus</t>
  </si>
  <si>
    <t>Carduus defloratus subsp. summanus</t>
  </si>
  <si>
    <t>Carduus litigiosus</t>
  </si>
  <si>
    <t>Carduus nutans subsp. granatensis</t>
  </si>
  <si>
    <t>Carduus nutans subsp. nutans</t>
  </si>
  <si>
    <t>Carduus personata</t>
  </si>
  <si>
    <t xml:space="preserve">Štěpánková 2004 </t>
  </si>
  <si>
    <t>Carduus pycnocephalus</t>
  </si>
  <si>
    <t>32-80</t>
  </si>
  <si>
    <t>OR-16</t>
  </si>
  <si>
    <t>18, 20, 22, 24</t>
  </si>
  <si>
    <t>CARD_GLAU_SK10</t>
  </si>
  <si>
    <t>CARD_CRAS_A190</t>
  </si>
  <si>
    <t>CARD_LIT_A182</t>
  </si>
  <si>
    <t>CARD_PYC_CAN</t>
  </si>
  <si>
    <t>KH-02</t>
  </si>
  <si>
    <t>KH-06</t>
  </si>
  <si>
    <t>ACAR_Rhod</t>
  </si>
  <si>
    <t>NOT-Linz</t>
  </si>
  <si>
    <t>KH-03</t>
  </si>
  <si>
    <t>CYN-Linz</t>
  </si>
  <si>
    <t>DIAC_Karlsruhe</t>
  </si>
  <si>
    <t>KH-07</t>
  </si>
  <si>
    <t>Czech Republic, Žďárské vrchy Hills, Hluboká: wet meadows N of the village, 555 m s. m.</t>
  </si>
  <si>
    <t>49°39'57.8"N, 15°51'16.4"E</t>
  </si>
  <si>
    <t>P. Bureš &amp; T. Elliott 25/Jun/2021</t>
  </si>
  <si>
    <t>Czech Republic, Žďárské vrchy Hills, Radostín: NW of the nature reserve Padrtiny, 620 m s. m.</t>
  </si>
  <si>
    <t>49°38'41.8"N, 15°52'01.8"E</t>
  </si>
  <si>
    <t>Czech Republic, Moravian Karst, Vilémovice: meadow NW of the village, 430 m s. m.</t>
  </si>
  <si>
    <t>49°22'08.2"N, 16°44'19.4"E</t>
  </si>
  <si>
    <t xml:space="preserve">Czech Republic, Žďárské vrchy Mts, Radostín-Borky: along the road E of the village, 623 m s. m. </t>
  </si>
  <si>
    <t>49°39'19.6"N, 15°54'03.3"E</t>
  </si>
  <si>
    <t xml:space="preserve">Czech Republic, Žďárské vrchy Mts, Cikháj: wet meadow in the village, 665 m s. m. </t>
  </si>
  <si>
    <t>49°38'45.4"N, 15°57'55.4"E</t>
  </si>
  <si>
    <t>P. Bureš 25/Jun/2022</t>
  </si>
  <si>
    <t>49°22'14.1"N, 16°44'30.0"E</t>
  </si>
  <si>
    <t>P. Bureš 26/Jun/2021</t>
  </si>
  <si>
    <t>Czech Republic, Moravian Karst, Křtiny: Zemanův žleb (valley) N of the village, 480 m s. m.</t>
  </si>
  <si>
    <t>49°18'44.8"N, 16°44'18.5"E</t>
  </si>
  <si>
    <t>Czech Republic, distr. Brno, Popůvky: along the forest road NW of the village, 330 m s. m.</t>
  </si>
  <si>
    <t>49°11'32.0"N, 16°28'46.6"E</t>
  </si>
  <si>
    <t>P. Bureš 27/Jun/2022</t>
  </si>
  <si>
    <t>Czech Republic, Moravian Karst, Křtiny: along the brook N of the village, 442 m s. m.</t>
  </si>
  <si>
    <t>49°18'40.9"N, 16°44'43.9"E</t>
  </si>
  <si>
    <t>Czech Republic, distr. Brno, Popůvky: clearing in the forest in the valley Augšperský potok, 340 m s. m.</t>
  </si>
  <si>
    <t>49°11'36.1"N, 16°28'22.6"E</t>
  </si>
  <si>
    <t>P. Bureš 27/Jun/2021</t>
  </si>
  <si>
    <t xml:space="preserve">Czech Republic, Moravian Karst, Křtiny: along the brook N of the village, 442 m s. m. </t>
  </si>
  <si>
    <t xml:space="preserve">Czech Republic, Moravian Karst, Křtiny: Zemanův žleb (valley) N of the village, 480 m s. m. </t>
  </si>
  <si>
    <t>49°11'32.1"N, 16°28'46.6"E</t>
  </si>
  <si>
    <t>Czech Republic, Bílé Karpaty Mts, Květná: nature reserve Nová hora E of the village, 440 m s. m.</t>
  </si>
  <si>
    <t>48°53'23.8"N, 17°43'32.8"E</t>
  </si>
  <si>
    <t>2021-13-ARV</t>
  </si>
  <si>
    <t>2021-19-ARV</t>
  </si>
  <si>
    <t>2021-5-ARV</t>
  </si>
  <si>
    <t>2021-4-ERIO</t>
  </si>
  <si>
    <t>2021-22-HET</t>
  </si>
  <si>
    <t>2021-3-HET</t>
  </si>
  <si>
    <t>2021-14-OLE</t>
  </si>
  <si>
    <t>2021-21-OLE</t>
  </si>
  <si>
    <t>2021-7-OLE</t>
  </si>
  <si>
    <t>2021-12-PAL</t>
  </si>
  <si>
    <t>2021-17-PAL</t>
  </si>
  <si>
    <t>2021-8-PAL</t>
  </si>
  <si>
    <t>2021-16-PAN</t>
  </si>
  <si>
    <t>2021-1-RIV</t>
  </si>
  <si>
    <t>2021-2-RIV</t>
  </si>
  <si>
    <t>2021-6-RIV</t>
  </si>
  <si>
    <t>2021-11-VUL</t>
  </si>
  <si>
    <t>2021-18-VUL</t>
  </si>
  <si>
    <t>2021-20-VUL</t>
  </si>
  <si>
    <r>
      <rPr>
        <b/>
        <sz val="11"/>
        <color theme="1"/>
        <rFont val="Calibri"/>
        <family val="2"/>
        <charset val="238"/>
        <scheme val="minor"/>
      </rPr>
      <t>Garcia S, Hidalgo O, Jakovljević I, Siljak-Yakovlev S, Vigo J, Garnatje T, Vallès J. 2013.</t>
    </r>
    <r>
      <rPr>
        <sz val="11"/>
        <color theme="1"/>
        <rFont val="Calibri"/>
        <family val="2"/>
        <charset val="238"/>
        <scheme val="minor"/>
      </rPr>
      <t xml:space="preserve"> New data on genome size in 128 Asteraceae species and subspecies, with first assessments for 40 genera, 3 tribes and 2 subfamilies. </t>
    </r>
    <r>
      <rPr>
        <i/>
        <sz val="11"/>
        <color theme="1"/>
        <rFont val="Calibri"/>
        <family val="2"/>
        <charset val="238"/>
        <scheme val="minor"/>
      </rPr>
      <t>Plant Biosystems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147:</t>
    </r>
    <r>
      <rPr>
        <sz val="11"/>
        <color theme="1"/>
        <rFont val="Calibri"/>
        <family val="2"/>
        <charset val="238"/>
        <scheme val="minor"/>
      </rPr>
      <t xml:space="preserve"> 1219–1227.</t>
    </r>
  </si>
  <si>
    <t>2017.04725</t>
  </si>
  <si>
    <t>OR-07</t>
  </si>
  <si>
    <t>OR-05</t>
  </si>
  <si>
    <t>Italy, Massa-Carrara Province, Carrara: grasslands in slopes of Monte Sagro Mt. NE of the town, 1486 m s. m.</t>
  </si>
  <si>
    <t>44°06'40.4"N, 10°09'20.8"E</t>
  </si>
  <si>
    <t>E. Michálková &amp; S. Němejc 13/Oct/2018</t>
  </si>
  <si>
    <t>OR16/C_DEF_A170</t>
  </si>
  <si>
    <t>Italy, Brescia Province, Garda Mountains, Capovalle: grasslands and pastures at the cottage Riffugio Monte Stino, 1392 m s. m.</t>
  </si>
  <si>
    <t>45°45'49.7"N, 10°33'00.5"E</t>
  </si>
  <si>
    <t>France, Alpes-Maritimes Province, Auron: in grassland along the forest road E of the village, 1620 m s. m.</t>
  </si>
  <si>
    <t>44°13'30.4"N, 06°56'32.1"E</t>
  </si>
  <si>
    <t>Czech Republic, Brno: Botanical garden, Faculty of Science, Masaryk University, 243 m s. m.</t>
  </si>
  <si>
    <t>49°12'15.0"N, 16°35'46.9"E</t>
  </si>
  <si>
    <t>KO-11</t>
  </si>
  <si>
    <t>Spain, Gran Canaria, Barranco de Guayadeque: along the tourist path, NE slopes of Montana de las Tierras, 250 m NW of San Juan Bautista chapel, 1014 m s. m.</t>
  </si>
  <si>
    <t>27°56'18.2"N, 15°30'48.8"W</t>
  </si>
  <si>
    <t>Ester Michálková &amp; Eva Lajkepová 28/Nov/2018</t>
  </si>
  <si>
    <t>Czech Republic, Brno: Bot. garden of medicinal plants, Faculty of Medicine, Masaryk University, 280 m s. m.</t>
  </si>
  <si>
    <t>49°12'03.4"N, 16°35'03.6"E</t>
  </si>
  <si>
    <t>Greek, Rhodos Isl., Lindos: stony open vegetation along the road N of the town, 100 m s. m.</t>
  </si>
  <si>
    <t>36°05'59.8"N, 28°04'49.8"E</t>
  </si>
  <si>
    <t>P. Šmarda 21/Aug/2019</t>
  </si>
  <si>
    <t>Austria, Ober Österreich County, Linz: Botanical Garden of Biologiezentrum Linz, 260 m s. m.</t>
  </si>
  <si>
    <t>48°20'14.4"N, 14°18'45.8"E</t>
  </si>
  <si>
    <t>P. Bureš 28/Jun/2019</t>
  </si>
  <si>
    <t>Germany, Karlsruhe: Botanischer Garten, Karlsruhe Institut für Technology – 056 Cirsium diacanthum / xx-0-UNKAR-99-S-039/ Index seminum 2009/10</t>
  </si>
  <si>
    <t xml:space="preserve">France, Corse, Asco (dept. Heute-Corse): along the road in the valley between Asco and Haut-Asco, 935 m s. m. </t>
  </si>
  <si>
    <t>42°25'42.2"N, 08°58'24.4"E</t>
  </si>
  <si>
    <t>V. Rybka/2017</t>
  </si>
  <si>
    <r>
      <t xml:space="preserve">Carduus crispus </t>
    </r>
    <r>
      <rPr>
        <b/>
        <sz val="11"/>
        <color theme="1"/>
        <rFont val="Calibri"/>
        <family val="2"/>
        <charset val="238"/>
        <scheme val="minor"/>
      </rPr>
      <t>subsp.</t>
    </r>
    <r>
      <rPr>
        <b/>
        <i/>
        <sz val="11"/>
        <color theme="1"/>
        <rFont val="Calibri"/>
        <family val="2"/>
        <charset val="238"/>
        <scheme val="minor"/>
      </rPr>
      <t xml:space="preserve"> crispus</t>
    </r>
  </si>
  <si>
    <t>Czech Republic, Moravia, Brno-Řečkovice (distr. Brno-město): grounds of the former military barracks, 790 m WNW of the church in the village, in joint between concrete panels, 311 m s. m.</t>
  </si>
  <si>
    <t>A. Veleba 26/Jun/2013</t>
  </si>
  <si>
    <t>CZ0175</t>
  </si>
  <si>
    <t>Czech Republic, Bohemia, Roprachtice (distr. Semily): N village periphery, 1.9 km N of the church in the village, 643 m s. m.</t>
  </si>
  <si>
    <t>P. Šmarda 16/Aug/2015</t>
  </si>
  <si>
    <t>CZ1238</t>
  </si>
  <si>
    <r>
      <rPr>
        <b/>
        <sz val="11"/>
        <color theme="1"/>
        <rFont val="Calibri"/>
        <family val="2"/>
        <charset val="238"/>
        <scheme val="minor"/>
      </rPr>
      <t>Loureiro J, Castro M, Cerca de Oliveira J, Mota L, Torices R. 2013.</t>
    </r>
    <r>
      <rPr>
        <sz val="11"/>
        <color theme="1"/>
        <rFont val="Calibri"/>
        <family val="2"/>
        <charset val="238"/>
        <scheme val="minor"/>
      </rPr>
      <t xml:space="preserve"> Genome size variation and polyploidy incidence in the alpine flora from Spain. </t>
    </r>
    <r>
      <rPr>
        <i/>
        <sz val="11"/>
        <color theme="1"/>
        <rFont val="Calibri"/>
        <family val="2"/>
        <charset val="238"/>
        <scheme val="minor"/>
      </rPr>
      <t>Anales del Jardín Botánico de Madrid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70: </t>
    </r>
    <r>
      <rPr>
        <sz val="11"/>
        <color theme="1"/>
        <rFont val="Calibri"/>
        <family val="2"/>
        <charset val="238"/>
        <scheme val="minor"/>
      </rPr>
      <t>39-47.</t>
    </r>
  </si>
  <si>
    <r>
      <t xml:space="preserve">Carduus crispus </t>
    </r>
    <r>
      <rPr>
        <b/>
        <sz val="11"/>
        <color theme="1"/>
        <rFont val="Calibri"/>
        <family val="2"/>
        <charset val="238"/>
        <scheme val="minor"/>
      </rPr>
      <t xml:space="preserve">subsp. </t>
    </r>
    <r>
      <rPr>
        <b/>
        <i/>
        <sz val="11"/>
        <color theme="1"/>
        <rFont val="Calibri"/>
        <family val="2"/>
        <charset val="238"/>
        <scheme val="minor"/>
      </rPr>
      <t>occidentalis</t>
    </r>
  </si>
  <si>
    <t>Spain, Sierra Nevada National Park: in “Borreguil de San Juan”, 2900 m s. m.</t>
  </si>
  <si>
    <t>J. Loureiro et al.</t>
  </si>
  <si>
    <r>
      <t xml:space="preserve">Carduus carlinoides </t>
    </r>
    <r>
      <rPr>
        <b/>
        <sz val="11"/>
        <color theme="1"/>
        <rFont val="Calibri"/>
        <family val="2"/>
        <charset val="238"/>
        <scheme val="minor"/>
      </rPr>
      <t xml:space="preserve">subsp. </t>
    </r>
    <r>
      <rPr>
        <b/>
        <i/>
        <sz val="11"/>
        <color theme="1"/>
        <rFont val="Calibri"/>
        <family val="2"/>
        <charset val="238"/>
        <scheme val="minor"/>
      </rPr>
      <t>hispanicus</t>
    </r>
  </si>
  <si>
    <r>
      <t xml:space="preserve">Carduus nutans </t>
    </r>
    <r>
      <rPr>
        <b/>
        <sz val="11"/>
        <color theme="1"/>
        <rFont val="Calibri"/>
        <family val="2"/>
        <charset val="238"/>
      </rPr>
      <t>subsp.</t>
    </r>
    <r>
      <rPr>
        <b/>
        <i/>
        <sz val="11"/>
        <color theme="1"/>
        <rFont val="Calibri"/>
        <family val="2"/>
        <charset val="238"/>
      </rPr>
      <t xml:space="preserve"> granatensis</t>
    </r>
  </si>
  <si>
    <r>
      <t xml:space="preserve">Cynara cardunculus </t>
    </r>
    <r>
      <rPr>
        <b/>
        <sz val="11"/>
        <color theme="1"/>
        <rFont val="Calibri"/>
        <family val="2"/>
        <charset val="238"/>
        <scheme val="minor"/>
      </rPr>
      <t xml:space="preserve">subsp. </t>
    </r>
    <r>
      <rPr>
        <b/>
        <i/>
        <sz val="11"/>
        <color theme="1"/>
        <rFont val="Calibri"/>
        <family val="2"/>
        <charset val="238"/>
        <scheme val="minor"/>
      </rPr>
      <t>scolymus</t>
    </r>
  </si>
  <si>
    <r>
      <t xml:space="preserve">Cynara cardunculus </t>
    </r>
    <r>
      <rPr>
        <b/>
        <sz val="11"/>
        <color theme="1"/>
        <rFont val="Calibri"/>
        <family val="2"/>
        <charset val="238"/>
        <scheme val="minor"/>
      </rPr>
      <t xml:space="preserve">subsp. </t>
    </r>
    <r>
      <rPr>
        <b/>
        <i/>
        <sz val="11"/>
        <color theme="1"/>
        <rFont val="Calibri"/>
        <family val="2"/>
        <charset val="238"/>
        <scheme val="minor"/>
      </rPr>
      <t>cardunculus</t>
    </r>
  </si>
  <si>
    <r>
      <rPr>
        <b/>
        <sz val="11"/>
        <color theme="1"/>
        <rFont val="Calibri"/>
        <family val="2"/>
        <charset val="238"/>
        <scheme val="minor"/>
      </rPr>
      <t>Khaldi S, Hidalgo O, Garnatje T, El Gazzah M. 2014.</t>
    </r>
    <r>
      <rPr>
        <sz val="11"/>
        <color theme="1"/>
        <rFont val="Calibri"/>
        <family val="2"/>
        <charset val="238"/>
        <scheme val="minor"/>
      </rPr>
      <t xml:space="preserve"> Karyological and genome size insights into cardoon (Cynara cardunculus L., Asteraceae) in Tunisia. </t>
    </r>
    <r>
      <rPr>
        <i/>
        <sz val="11"/>
        <color theme="1"/>
        <rFont val="Calibri"/>
        <family val="2"/>
        <charset val="238"/>
        <scheme val="minor"/>
      </rPr>
      <t>Caryologia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67:</t>
    </r>
    <r>
      <rPr>
        <sz val="11"/>
        <color theme="1"/>
        <rFont val="Calibri"/>
        <family val="2"/>
        <charset val="238"/>
        <scheme val="minor"/>
      </rPr>
      <t xml:space="preserve"> 57–62.</t>
    </r>
  </si>
  <si>
    <t>38°37'55.3"N, 00°32'15.8"W</t>
  </si>
  <si>
    <t>42°35'24.4"N, 23°15'05.1"E</t>
  </si>
  <si>
    <t>Turkey, Rize, İkizdere, Cimil, near Ortaköy, roadsides, 1913 m s. m.</t>
  </si>
  <si>
    <t>49°15'07.0"N, 16°34'15.0"E</t>
  </si>
  <si>
    <t>37°04'19.9"N, 03°22'26.1"E</t>
  </si>
  <si>
    <t>50°39'47.0"N, 15°24'46.0"E</t>
  </si>
  <si>
    <t>M. Parada i Soler &amp; J. Vallès Xirau 17/Jun/2012</t>
  </si>
  <si>
    <t xml:space="preserve">BCN 96787 </t>
  </si>
  <si>
    <t>42°22'41.4"N, 02°19'05.8"E</t>
  </si>
  <si>
    <t>P. Barnola &amp; T. Garnatje 10/Aug/2012</t>
  </si>
  <si>
    <t xml:space="preserve">BCN 98482 </t>
  </si>
  <si>
    <r>
      <t xml:space="preserve">Carduus defloratus </t>
    </r>
    <r>
      <rPr>
        <b/>
        <sz val="11"/>
        <color theme="1"/>
        <rFont val="Calibri"/>
        <family val="2"/>
        <charset val="238"/>
        <scheme val="minor"/>
      </rPr>
      <t>subsp.</t>
    </r>
    <r>
      <rPr>
        <b/>
        <i/>
        <sz val="11"/>
        <color theme="1"/>
        <rFont val="Calibri"/>
        <family val="2"/>
        <charset val="238"/>
        <scheme val="minor"/>
      </rPr>
      <t xml:space="preserve"> glaucus</t>
    </r>
  </si>
  <si>
    <r>
      <t xml:space="preserve">Carduus defloratus </t>
    </r>
    <r>
      <rPr>
        <b/>
        <sz val="11"/>
        <color theme="1"/>
        <rFont val="Calibri"/>
        <family val="2"/>
        <charset val="238"/>
        <scheme val="minor"/>
      </rPr>
      <t xml:space="preserve">subsp. </t>
    </r>
    <r>
      <rPr>
        <b/>
        <i/>
        <sz val="11"/>
        <color theme="1"/>
        <rFont val="Calibri"/>
        <family val="2"/>
        <charset val="238"/>
        <scheme val="minor"/>
      </rPr>
      <t>summanus</t>
    </r>
  </si>
  <si>
    <t>Spain, País Valencià, l'Alcoià: Ibi, Parc Natural de laFont Roja, immediacions de l'estació Biològica de Torretes-Font-Roja, 855 m s. m.</t>
  </si>
  <si>
    <t>Spain, Catalunya, Ripollès, Alta Vall del Ter: Setcases, camí de Vall-llobre, 1378 m s. m.</t>
  </si>
  <si>
    <r>
      <t xml:space="preserve">Carduus defloratus </t>
    </r>
    <r>
      <rPr>
        <b/>
        <sz val="11"/>
        <color theme="1"/>
        <rFont val="Calibri"/>
        <family val="2"/>
        <charset val="238"/>
        <scheme val="minor"/>
      </rPr>
      <t xml:space="preserve">subsp. </t>
    </r>
    <r>
      <rPr>
        <b/>
        <i/>
        <sz val="11"/>
        <color theme="1"/>
        <rFont val="Calibri"/>
        <family val="2"/>
        <charset val="238"/>
        <scheme val="minor"/>
      </rPr>
      <t>glaucus</t>
    </r>
  </si>
  <si>
    <r>
      <t xml:space="preserve">Carduus defloratus </t>
    </r>
    <r>
      <rPr>
        <b/>
        <sz val="11"/>
        <color theme="1"/>
        <rFont val="Calibri"/>
        <family val="2"/>
        <charset val="238"/>
        <scheme val="minor"/>
      </rPr>
      <t>subsp.</t>
    </r>
    <r>
      <rPr>
        <b/>
        <i/>
        <sz val="11"/>
        <color theme="1"/>
        <rFont val="Calibri"/>
        <family val="2"/>
        <charset val="238"/>
        <scheme val="minor"/>
      </rPr>
      <t xml:space="preserve"> summanus</t>
    </r>
  </si>
  <si>
    <r>
      <t xml:space="preserve">Carduus nutans </t>
    </r>
    <r>
      <rPr>
        <b/>
        <sz val="11"/>
        <color theme="1"/>
        <rFont val="Calibri"/>
        <family val="2"/>
        <charset val="238"/>
        <scheme val="minor"/>
      </rPr>
      <t xml:space="preserve">subsp. </t>
    </r>
    <r>
      <rPr>
        <b/>
        <i/>
        <sz val="11"/>
        <color theme="1"/>
        <rFont val="Calibri"/>
        <family val="2"/>
        <charset val="238"/>
        <scheme val="minor"/>
      </rPr>
      <t>nutans</t>
    </r>
  </si>
  <si>
    <t>Czech Republic, Moravia, Klentnice (distr. Břeclav): Stolová hora hill, dry grassland on summit plateau, 750 m SE of the church in the village, 450 m s. m.</t>
  </si>
  <si>
    <t>48°50'26.0"N, 16°38'15.0"E</t>
  </si>
  <si>
    <t>J. Danihelka &amp; H. Galušková 25/Jun/2015</t>
  </si>
  <si>
    <t xml:space="preserve">Czech Republic, Bohemia, Krkonoše Mts., Horní Malá Úpa (distr. Trutnov): 610 m SSW of the Czech-Polish border crossing, mountain meadow, </t>
  </si>
  <si>
    <t>50°44'29.0"N, 15°49'13.0"E</t>
  </si>
  <si>
    <t>P. Šmarda, O. Knápek, V. Grulich 27/Jun/2014</t>
  </si>
  <si>
    <t>CZ1106</t>
  </si>
  <si>
    <t>CZ0612</t>
  </si>
  <si>
    <t>S. Khaldi</t>
  </si>
  <si>
    <t>HG798953</t>
  </si>
  <si>
    <t>HG798954</t>
  </si>
  <si>
    <t>HG798955</t>
  </si>
  <si>
    <t>HG798956</t>
  </si>
  <si>
    <t>HG798957</t>
  </si>
  <si>
    <t>HG798958</t>
  </si>
  <si>
    <t>HG798959</t>
  </si>
  <si>
    <t>HG798960</t>
  </si>
  <si>
    <t>HG798961</t>
  </si>
  <si>
    <t>36°07'49.0"N, 10°21'41.0"E</t>
  </si>
  <si>
    <t>36°27'41.0"N, 08°33'25.0"E</t>
  </si>
  <si>
    <t>36°20'34.0"N, 08°35'00.0"E</t>
  </si>
  <si>
    <t>36°21'08.0"N, 10°12'34.0"E</t>
  </si>
  <si>
    <t>36°18'09.0"N, 10°27'15.0"E</t>
  </si>
  <si>
    <t>36°50'20.0"N, 10°19'01.0"E</t>
  </si>
  <si>
    <t>36°14'50.0"N, 08°54'52.0"E</t>
  </si>
  <si>
    <t>36°36'06.0"N, 08°58'09.0"E</t>
  </si>
  <si>
    <t>35°43'08.0"N, 10°34'41.0"E</t>
  </si>
  <si>
    <t>Tunisia, Sousse: Enfidha, 29 m s. m.</t>
  </si>
  <si>
    <t>Tunisia, Jendouba: Oued Mliz, 181 m s. m.</t>
  </si>
  <si>
    <t>Tunisia, El Kef: Tourief, 530 m s. m.</t>
  </si>
  <si>
    <t>Tunisia, Zarghouan: Zriba, 153 m s. m.</t>
  </si>
  <si>
    <t>Tunisia, Sousse: Bouficha, 10 m s. m.</t>
  </si>
  <si>
    <t>Tunisia, Tunis: Beja road, 2 m s. m.</t>
  </si>
  <si>
    <t>Tunisia, El Kef: Bahra, 445 m s. m.</t>
  </si>
  <si>
    <t>Tunisia, Jendouba: Bou Salem, 126 m s. m.</t>
  </si>
  <si>
    <t>Tunisia, Sousse: Masakin, 42 m s. m.</t>
  </si>
  <si>
    <t>42°15'21.3"N, 02°56'44.7"E</t>
  </si>
  <si>
    <t>Spain, Girona, Catalunya, Alt Empordà: Vilafant, carretera d'Olot, vora el pont sobre la via del tren, 70 m s. m.</t>
  </si>
  <si>
    <t>J. Vallès Xirau 30/Jul/2011</t>
  </si>
  <si>
    <t>BCN 88682</t>
  </si>
  <si>
    <t>35°22'31.1"N, 23°54'09.6"E</t>
  </si>
  <si>
    <t>BCN 97298</t>
  </si>
  <si>
    <t>Greece, Crete. Road from Lákki to Karános , 840 m s. m.</t>
  </si>
  <si>
    <t>F. X. Font Castell et al. 25/Jun/2012</t>
  </si>
  <si>
    <r>
      <rPr>
        <b/>
        <sz val="11"/>
        <color theme="1"/>
        <rFont val="Calibri"/>
        <family val="2"/>
        <charset val="238"/>
        <scheme val="minor"/>
      </rPr>
      <t>Šmarda P, Knápek O, Březinová A, Horová L, Grulich V, Danihelka J, Veselý P, Šmerda J, Rotreklová O, Bureš P. 2019.</t>
    </r>
    <r>
      <rPr>
        <sz val="11"/>
        <color theme="1"/>
        <rFont val="Calibri"/>
        <family val="2"/>
        <charset val="238"/>
        <scheme val="minor"/>
      </rPr>
      <t xml:space="preserve"> Genome sizes and genomic guanine+cytosine (GC) contents of the Czech vascular flora with new estimates for 1700 species. </t>
    </r>
    <r>
      <rPr>
        <i/>
        <sz val="11"/>
        <color theme="1"/>
        <rFont val="Calibri"/>
        <family val="2"/>
        <charset val="238"/>
        <scheme val="minor"/>
      </rPr>
      <t>Preslia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91:</t>
    </r>
    <r>
      <rPr>
        <sz val="11"/>
        <color theme="1"/>
        <rFont val="Calibri"/>
        <family val="2"/>
        <charset val="238"/>
        <scheme val="minor"/>
      </rPr>
      <t xml:space="preserve"> 117–142.</t>
    </r>
  </si>
  <si>
    <t>P.h.</t>
  </si>
  <si>
    <t>Great Britain, New Forest, Sway: pasture near the crossroad between Sway and Brockenhurst,  1.6 km SW of St. Jude's church in the village, 48 m s. m.</t>
  </si>
  <si>
    <t>France: Pyrenees, Aspe Valley, Borce: shore of alpine brook, 1595 m s. m.</t>
  </si>
  <si>
    <t>U.S.A., Michigan, Gogebic County: SW shoreline Tamarck Lake, 500 m s. m.</t>
  </si>
  <si>
    <t>France, Alpes Maritimes, Isola: along the road NE of the village, 1705 m s. m.</t>
  </si>
  <si>
    <t>Italy, Sicily, Nebrodi Mts., La Rosa dei Nebrodi, Floresta (Messina prov.): grassland of Plantaginion cupanii, 1252 m s. m.</t>
  </si>
  <si>
    <t>This study; Bureš et al. 2004</t>
  </si>
  <si>
    <t>This study based on herbarium specimens</t>
  </si>
  <si>
    <t>39°19'33.9"N, 20°37'36.7"E</t>
  </si>
  <si>
    <t>P. Veselý &amp; Š Veselá 9/Jul/2021</t>
  </si>
  <si>
    <t>PVGR21-03</t>
  </si>
  <si>
    <t>Greece, Glyki: Acheron valley, rock near the tunel at the tourist road, 2 km E of the village, 174 m s. m.</t>
  </si>
  <si>
    <r>
      <t xml:space="preserve">Carduus nutans </t>
    </r>
    <r>
      <rPr>
        <b/>
        <sz val="11"/>
        <color theme="1"/>
        <rFont val="Calibri"/>
        <family val="2"/>
        <charset val="238"/>
        <scheme val="minor"/>
      </rPr>
      <t xml:space="preserve">subsp. </t>
    </r>
    <r>
      <rPr>
        <b/>
        <i/>
        <sz val="11"/>
        <color theme="1"/>
        <rFont val="Calibri"/>
        <family val="2"/>
        <charset val="238"/>
        <scheme val="minor"/>
      </rPr>
      <t>platylepis</t>
    </r>
  </si>
  <si>
    <t>France, Arrondissement Albertville, departement Savoie, Séez: grassland along the road, 1280 m s. m.</t>
  </si>
  <si>
    <t>45°37'22.4"N, 06°49'41.6"E</t>
  </si>
  <si>
    <t>P. Bureš 12/Jul/2021</t>
  </si>
  <si>
    <t>Aosta2021_03</t>
  </si>
  <si>
    <t>45°34'53.5"N, 07°01'46.4"E</t>
  </si>
  <si>
    <t>49°03'13.2"N, 19°15'56.2"E</t>
  </si>
  <si>
    <t>Italy, Valle d´Aosta, Valgrisenche: alpine meadows / tallforbs along the tourist road from Surier to Rifugio Mario Bezzi, 1850 m s. m.</t>
  </si>
  <si>
    <t>P. Bureš 16/Jul/2021</t>
  </si>
  <si>
    <t>Aosta2021_08</t>
  </si>
  <si>
    <t>1</t>
  </si>
  <si>
    <t>2</t>
  </si>
  <si>
    <t>3</t>
  </si>
  <si>
    <t>Ptilostemon afer</t>
  </si>
  <si>
    <t>Ptilostemon diacanthus</t>
  </si>
  <si>
    <t>Galactites tomentosus</t>
  </si>
  <si>
    <t>Carduus chrysacanthus</t>
  </si>
  <si>
    <t>Carduus onopordioides</t>
  </si>
  <si>
    <t>Carduus poliochrus</t>
  </si>
  <si>
    <t>Carduus kerneri</t>
  </si>
  <si>
    <t>Romania, seeds collected from plant cultivated in Botanischer Garten Philipps-Universität Marburg; IPEN RO-0-MB-2001/329</t>
  </si>
  <si>
    <t>2001-329</t>
  </si>
  <si>
    <t>A. Titze Oct/2020</t>
  </si>
  <si>
    <t>41°54'03.6"N, 44°05'09.5"E</t>
  </si>
  <si>
    <t xml:space="preserve">Georgia, distr. Gori: Ateni Sioni, along the road between the villages Didi Ateni and Bobnevi. </t>
  </si>
  <si>
    <t>CARD_ONOP</t>
  </si>
  <si>
    <t>CARD_POLI</t>
  </si>
  <si>
    <t>P. Novák Aug/2021</t>
  </si>
  <si>
    <t>P. Novák 18/Aug/2021</t>
  </si>
  <si>
    <t>42°29'39.5"N, 44°55'32.6"E</t>
  </si>
  <si>
    <t xml:space="preserve">Georgia, distr. Dusheti: along the road N of the village of Korsha. </t>
  </si>
  <si>
    <r>
      <t xml:space="preserve">Ptilostemon chamaepeuce </t>
    </r>
    <r>
      <rPr>
        <b/>
        <sz val="11"/>
        <color rgb="FF000000"/>
        <rFont val="Calibri"/>
        <family val="2"/>
        <charset val="238"/>
      </rPr>
      <t xml:space="preserve">var. </t>
    </r>
    <r>
      <rPr>
        <b/>
        <i/>
        <sz val="11"/>
        <color rgb="FF000000"/>
        <rFont val="Calibri"/>
        <family val="2"/>
        <charset val="238"/>
      </rPr>
      <t>cyprius</t>
    </r>
  </si>
  <si>
    <t>35°18'15.4"N, 33°28'04.1"E</t>
  </si>
  <si>
    <t>Greece, Cyprus, Pentadaktylos/Kyrenia Mountains: Besparmak pass; plants cultivated in Bot. Grd. Berlin-Dahlem</t>
  </si>
  <si>
    <r>
      <t>Ptilostemon chamaepeuce</t>
    </r>
    <r>
      <rPr>
        <b/>
        <sz val="11"/>
        <color rgb="FF000000"/>
        <rFont val="Calibri"/>
        <family val="2"/>
        <charset val="238"/>
      </rPr>
      <t xml:space="preserve"> var. </t>
    </r>
    <r>
      <rPr>
        <b/>
        <i/>
        <sz val="11"/>
        <color rgb="FF000000"/>
        <rFont val="Calibri"/>
        <family val="2"/>
        <charset val="238"/>
      </rPr>
      <t>cyprius</t>
    </r>
  </si>
  <si>
    <t>CY-0-B-1781604</t>
  </si>
  <si>
    <t>R. Vogt /16210</t>
  </si>
  <si>
    <t>Greece, Epirus, Nomos Ioanninon, Metsovon, Katara-Pass, Silikat, 1400m.</t>
  </si>
  <si>
    <t>39°47'47.5"N, 21°13'45.6"E</t>
  </si>
  <si>
    <t xml:space="preserve">C. Schiers &amp; T. Raus/18178 </t>
  </si>
  <si>
    <t>GR-0-B-2400592</t>
  </si>
  <si>
    <t>42°25'38.8"N, 09°19'53.4"E</t>
  </si>
  <si>
    <t>FR-0-B-1263891</t>
  </si>
  <si>
    <t>ES-0-MA-00093</t>
  </si>
  <si>
    <t>Cynara humilis</t>
  </si>
  <si>
    <t>Spain, Real Jardín Botánico de Madrid.</t>
  </si>
  <si>
    <t>Carduus</t>
  </si>
  <si>
    <t>Eu-Cirsium</t>
  </si>
  <si>
    <t>NAm-Cirsium</t>
  </si>
  <si>
    <t>Silybum</t>
  </si>
  <si>
    <t>Picnomon</t>
  </si>
  <si>
    <t>Notobasis</t>
  </si>
  <si>
    <t>Galactites</t>
  </si>
  <si>
    <t>Lamyropsis</t>
  </si>
  <si>
    <t>Cynara</t>
  </si>
  <si>
    <t>Ptilostemon</t>
  </si>
  <si>
    <t>Ptilostemon echinocephalus</t>
  </si>
  <si>
    <t>4</t>
  </si>
  <si>
    <t>5</t>
  </si>
  <si>
    <t>6</t>
  </si>
  <si>
    <t>Devesa 2017c</t>
  </si>
  <si>
    <t>Amaral Franco 1976</t>
  </si>
  <si>
    <t>Keil 2006</t>
  </si>
  <si>
    <t>Kupicha 1975</t>
  </si>
  <si>
    <t>Werner 1976b</t>
  </si>
  <si>
    <r>
      <rPr>
        <b/>
        <sz val="11"/>
        <color theme="1"/>
        <rFont val="Calibri"/>
        <family val="2"/>
        <charset val="238"/>
        <scheme val="minor"/>
      </rPr>
      <t>Bai C, Alverson WS, Follansbee A, Waller DM. 2012.</t>
    </r>
    <r>
      <rPr>
        <sz val="11"/>
        <color theme="1"/>
        <rFont val="Calibri"/>
        <family val="2"/>
        <charset val="238"/>
        <scheme val="minor"/>
      </rPr>
      <t xml:space="preserve"> New reports of nuclear DNA content for 407 vascular plant taxa from the United States. </t>
    </r>
    <r>
      <rPr>
        <i/>
        <sz val="11"/>
        <color theme="1"/>
        <rFont val="Calibri"/>
        <family val="2"/>
        <charset val="238"/>
        <scheme val="minor"/>
      </rPr>
      <t>Annals of Botany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110: </t>
    </r>
    <r>
      <rPr>
        <sz val="11"/>
        <color theme="1"/>
        <rFont val="Calibri"/>
        <family val="2"/>
        <charset val="238"/>
        <scheme val="minor"/>
      </rPr>
      <t>1623–1629.</t>
    </r>
  </si>
  <si>
    <r>
      <rPr>
        <b/>
        <sz val="11"/>
        <color theme="1"/>
        <rFont val="Calibri"/>
        <family val="2"/>
        <charset val="238"/>
        <scheme val="minor"/>
      </rPr>
      <t>Bureš P, Šmerda J, Michálková E, Šmarda P, Knoll A, Vavrinec M. 2018.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 greimleri</t>
    </r>
    <r>
      <rPr>
        <sz val="11"/>
        <color theme="1"/>
        <rFont val="Calibri"/>
        <family val="2"/>
        <charset val="238"/>
        <scheme val="minor"/>
      </rPr>
      <t xml:space="preserve"> – a new thistle species endemic to the Eastern Alps and Dinarids. </t>
    </r>
    <r>
      <rPr>
        <i/>
        <sz val="11"/>
        <color theme="1"/>
        <rFont val="Calibri"/>
        <family val="2"/>
        <charset val="238"/>
        <scheme val="minor"/>
      </rPr>
      <t>Preslia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90:</t>
    </r>
    <r>
      <rPr>
        <sz val="11"/>
        <color theme="1"/>
        <rFont val="Calibri"/>
        <family val="2"/>
        <charset val="238"/>
        <scheme val="minor"/>
      </rPr>
      <t xml:space="preserve"> 105–134.</t>
    </r>
  </si>
  <si>
    <r>
      <rPr>
        <b/>
        <sz val="11"/>
        <color theme="1"/>
        <rFont val="Calibri"/>
        <family val="2"/>
        <charset val="238"/>
        <scheme val="minor"/>
      </rPr>
      <t>Bureš P, Wang YF, Horová L, Suda J. 2004.</t>
    </r>
    <r>
      <rPr>
        <sz val="11"/>
        <color theme="1"/>
        <rFont val="Calibri"/>
        <family val="2"/>
        <charset val="238"/>
        <scheme val="minor"/>
      </rPr>
      <t xml:space="preserve"> Genome size variation in Central European species of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(Compositae) and their natural hybrids. </t>
    </r>
    <r>
      <rPr>
        <i/>
        <sz val="11"/>
        <color theme="1"/>
        <rFont val="Calibri"/>
        <family val="2"/>
        <charset val="238"/>
        <scheme val="minor"/>
      </rPr>
      <t>Annals of Botany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94:</t>
    </r>
    <r>
      <rPr>
        <sz val="11"/>
        <color theme="1"/>
        <rFont val="Calibri"/>
        <family val="2"/>
        <charset val="238"/>
        <scheme val="minor"/>
      </rPr>
      <t xml:space="preserve"> 353–363.</t>
    </r>
  </si>
  <si>
    <r>
      <rPr>
        <b/>
        <sz val="11"/>
        <color theme="1"/>
        <rFont val="Calibri"/>
        <family val="2"/>
        <charset val="238"/>
        <scheme val="minor"/>
      </rPr>
      <t>Bojnanský V, Fargašová A. 2007.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Atlas of Seeds and Fruits of Central and East-European Flora</t>
    </r>
    <r>
      <rPr>
        <sz val="11"/>
        <color theme="1"/>
        <rFont val="Calibri"/>
        <family val="2"/>
        <charset val="238"/>
        <scheme val="minor"/>
      </rPr>
      <t>. Dordrecht: Springer.</t>
    </r>
  </si>
  <si>
    <r>
      <rPr>
        <b/>
        <sz val="11"/>
        <color theme="1"/>
        <rFont val="Calibri"/>
        <family val="2"/>
        <charset val="238"/>
        <scheme val="minor"/>
      </rPr>
      <t>Bureš P. 2004.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Mill. – pcháč [Cirsium Mill. – thistle]. In: Slavík B, Štepánková J, eds, </t>
    </r>
    <r>
      <rPr>
        <i/>
        <sz val="11"/>
        <color theme="1"/>
        <rFont val="Calibri"/>
        <family val="2"/>
        <charset val="238"/>
        <scheme val="minor"/>
      </rPr>
      <t>Květena České republiky</t>
    </r>
    <r>
      <rPr>
        <sz val="11"/>
        <color theme="1"/>
        <rFont val="Calibri"/>
        <family val="2"/>
        <charset val="238"/>
        <scheme val="minor"/>
      </rPr>
      <t xml:space="preserve"> [Flora of the Czech Republic] </t>
    </r>
    <r>
      <rPr>
        <b/>
        <sz val="11"/>
        <color theme="1"/>
        <rFont val="Calibri"/>
        <family val="2"/>
        <charset val="238"/>
        <scheme val="minor"/>
      </rPr>
      <t>7:</t>
    </r>
    <r>
      <rPr>
        <sz val="11"/>
        <color theme="1"/>
        <rFont val="Calibri"/>
        <family val="2"/>
        <charset val="238"/>
        <scheme val="minor"/>
      </rPr>
      <t xml:space="preserve"> 385–419, Praha: Academia.</t>
    </r>
  </si>
  <si>
    <r>
      <rPr>
        <b/>
        <sz val="11"/>
        <color theme="1"/>
        <rFont val="Calibri"/>
        <family val="2"/>
        <charset val="238"/>
        <scheme val="minor"/>
      </rPr>
      <t>Charadze AL. 1963.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Mill. – In: Bobrov EG, Cherepanov SK, eds, </t>
    </r>
    <r>
      <rPr>
        <i/>
        <sz val="11"/>
        <color theme="1"/>
        <rFont val="Calibri"/>
        <family val="2"/>
        <charset val="238"/>
        <scheme val="minor"/>
      </rPr>
      <t>Flora of the USSR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28:</t>
    </r>
    <r>
      <rPr>
        <sz val="11"/>
        <color theme="1"/>
        <rFont val="Calibri"/>
        <family val="2"/>
        <charset val="238"/>
        <scheme val="minor"/>
      </rPr>
      <t xml:space="preserve"> 63–270, Moscow: Izdatel’stvo Akademii Nauk SSSR.</t>
    </r>
  </si>
  <si>
    <r>
      <rPr>
        <b/>
        <sz val="11"/>
        <color theme="1"/>
        <rFont val="Calibri"/>
        <family val="2"/>
        <charset val="238"/>
        <scheme val="minor"/>
      </rPr>
      <t>Keil DJ. 2006.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Miller. In: Flora of North America Editorial Committee, eds, </t>
    </r>
    <r>
      <rPr>
        <i/>
        <sz val="11"/>
        <color theme="1"/>
        <rFont val="Calibri"/>
        <family val="2"/>
        <charset val="238"/>
        <scheme val="minor"/>
      </rPr>
      <t>Flora of North America north of Mexico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19:</t>
    </r>
    <r>
      <rPr>
        <sz val="11"/>
        <color theme="1"/>
        <rFont val="Calibri"/>
        <family val="2"/>
        <charset val="238"/>
        <scheme val="minor"/>
      </rPr>
      <t xml:space="preserve">  95–163, Oxford (NY): Oxford University Press.</t>
    </r>
  </si>
  <si>
    <r>
      <rPr>
        <b/>
        <sz val="11"/>
        <color theme="1"/>
        <rFont val="Calibri"/>
        <family val="2"/>
        <charset val="238"/>
        <scheme val="minor"/>
      </rPr>
      <t>Royal Botanic Gardens Kew. 2018.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Seed Information Database (SID)</t>
    </r>
    <r>
      <rPr>
        <sz val="11"/>
        <color theme="1"/>
        <rFont val="Calibri"/>
        <family val="2"/>
        <charset val="238"/>
        <scheme val="minor"/>
      </rPr>
      <t>. Version 7.1. Available from: http://data.kew.org/sid/ (November 2018)</t>
    </r>
  </si>
  <si>
    <r>
      <rPr>
        <b/>
        <sz val="11"/>
        <color theme="1"/>
        <rFont val="Calibri"/>
        <family val="2"/>
        <charset val="238"/>
        <scheme val="minor"/>
      </rPr>
      <t>Štěpánková J. 2004.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Carduus</t>
    </r>
    <r>
      <rPr>
        <sz val="11"/>
        <color theme="1"/>
        <rFont val="Calibri"/>
        <family val="2"/>
        <charset val="238"/>
        <scheme val="minor"/>
      </rPr>
      <t xml:space="preserve"> L. – bodlák [</t>
    </r>
    <r>
      <rPr>
        <i/>
        <sz val="11"/>
        <color theme="1"/>
        <rFont val="Calibri"/>
        <family val="2"/>
        <charset val="238"/>
        <scheme val="minor"/>
      </rPr>
      <t>Carduus</t>
    </r>
    <r>
      <rPr>
        <sz val="11"/>
        <color theme="1"/>
        <rFont val="Calibri"/>
        <family val="2"/>
        <charset val="238"/>
        <scheme val="minor"/>
      </rPr>
      <t xml:space="preserve"> L. – thistle]. In: Slavík B, Štepánková J, eds, </t>
    </r>
    <r>
      <rPr>
        <i/>
        <sz val="11"/>
        <color theme="1"/>
        <rFont val="Calibri"/>
        <family val="2"/>
        <charset val="238"/>
        <scheme val="minor"/>
      </rPr>
      <t>Květena České republiky</t>
    </r>
    <r>
      <rPr>
        <sz val="11"/>
        <color theme="1"/>
        <rFont val="Calibri"/>
        <family val="2"/>
        <charset val="238"/>
        <scheme val="minor"/>
      </rPr>
      <t xml:space="preserve"> [Flora of the Czech Republic] </t>
    </r>
    <r>
      <rPr>
        <b/>
        <sz val="11"/>
        <color theme="1"/>
        <rFont val="Calibri"/>
        <family val="2"/>
        <charset val="238"/>
        <scheme val="minor"/>
      </rPr>
      <t>7:</t>
    </r>
    <r>
      <rPr>
        <sz val="11"/>
        <color theme="1"/>
        <rFont val="Calibri"/>
        <family val="2"/>
        <charset val="238"/>
        <scheme val="minor"/>
      </rPr>
      <t xml:space="preserve"> 377–385, Praha: Academia.</t>
    </r>
  </si>
  <si>
    <r>
      <rPr>
        <b/>
        <sz val="11"/>
        <color theme="1"/>
        <rFont val="Calibri"/>
        <family val="2"/>
        <charset val="238"/>
        <scheme val="minor"/>
      </rPr>
      <t>Talavera S. 2017.</t>
    </r>
    <r>
      <rPr>
        <sz val="11"/>
        <color theme="1"/>
        <rFont val="Calibri"/>
        <family val="2"/>
        <charset val="238"/>
        <scheme val="minor"/>
      </rPr>
      <t xml:space="preserve"> 16.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Mill. In: Castroviejo S, ed, </t>
    </r>
    <r>
      <rPr>
        <i/>
        <sz val="11"/>
        <color theme="1"/>
        <rFont val="Calibri"/>
        <family val="2"/>
        <charset val="238"/>
        <scheme val="minor"/>
      </rPr>
      <t>Flora Iberica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16/2:</t>
    </r>
    <r>
      <rPr>
        <sz val="11"/>
        <color theme="1"/>
        <rFont val="Calibri"/>
        <family val="2"/>
        <charset val="238"/>
        <scheme val="minor"/>
      </rPr>
      <t xml:space="preserve"> 136–177, Madrid: Real Jadín Botánico, CSIC.</t>
    </r>
  </si>
  <si>
    <r>
      <rPr>
        <b/>
        <sz val="11"/>
        <color theme="1"/>
        <rFont val="Calibri"/>
        <family val="2"/>
        <charset val="238"/>
        <scheme val="minor"/>
      </rPr>
      <t>Werner K. 1976a.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Miller. In: Tutin TG, Heywood VH, Burges NA, Moore DM, Valentine DH, Walters SM, Webb DA, eds, </t>
    </r>
    <r>
      <rPr>
        <i/>
        <sz val="11"/>
        <color theme="1"/>
        <rFont val="Calibri"/>
        <family val="2"/>
        <charset val="238"/>
        <scheme val="minor"/>
      </rPr>
      <t>Flora Europaea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4:</t>
    </r>
    <r>
      <rPr>
        <sz val="11"/>
        <color theme="1"/>
        <rFont val="Calibri"/>
        <family val="2"/>
        <charset val="238"/>
        <scheme val="minor"/>
      </rPr>
      <t xml:space="preserve"> 232–242, Cambridge: Cambridge University Press.</t>
    </r>
  </si>
  <si>
    <r>
      <rPr>
        <b/>
        <sz val="11"/>
        <color theme="1"/>
        <rFont val="Calibri"/>
        <family val="2"/>
        <charset val="238"/>
        <scheme val="minor"/>
      </rPr>
      <t>Werner K. 1976b.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Lamyropsis</t>
    </r>
    <r>
      <rPr>
        <sz val="11"/>
        <color theme="1"/>
        <rFont val="Calibri"/>
        <family val="2"/>
        <charset val="238"/>
        <scheme val="minor"/>
      </rPr>
      <t xml:space="preserve"> (Charadze) Dittrich. In: Tutin TG, Heywood VH, Burges NA, Moore DM, Valentine DH, Walters SM, Webb DA, eds, </t>
    </r>
    <r>
      <rPr>
        <i/>
        <sz val="11"/>
        <color theme="1"/>
        <rFont val="Calibri"/>
        <family val="2"/>
        <charset val="238"/>
        <scheme val="minor"/>
      </rPr>
      <t>Flora Europaea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4: </t>
    </r>
    <r>
      <rPr>
        <sz val="11"/>
        <color theme="1"/>
        <rFont val="Calibri"/>
        <family val="2"/>
        <charset val="238"/>
        <scheme val="minor"/>
      </rPr>
      <t>244, Cambridge: Cambridge University Press.</t>
    </r>
  </si>
  <si>
    <t>Italicum</t>
  </si>
  <si>
    <t>Cirsium – Genus Summary</t>
  </si>
  <si>
    <t>Carduinae – Subtribe Summary</t>
  </si>
  <si>
    <t>PI sample/stand.</t>
  </si>
  <si>
    <t>DAPI sample/stand.</t>
  </si>
  <si>
    <t>Newly estimated</t>
  </si>
  <si>
    <t>Re-estimated</t>
  </si>
  <si>
    <t>Excerpted</t>
  </si>
  <si>
    <t>All analyzed populations or garden collections</t>
  </si>
  <si>
    <t>All analyzed individuals</t>
  </si>
  <si>
    <t>All measurements</t>
  </si>
  <si>
    <t>Populations/collections analyzed in this study</t>
  </si>
  <si>
    <t>Individuals analyzed in this study</t>
  </si>
  <si>
    <t>Measurements in this study</t>
  </si>
  <si>
    <t>Standard 2C (Mbp)</t>
  </si>
  <si>
    <t>Standard AT content</t>
  </si>
  <si>
    <t>Measurement in this study</t>
  </si>
  <si>
    <t>Measurement No.</t>
  </si>
  <si>
    <t>Individual</t>
  </si>
  <si>
    <t>Cirsium_latifolium</t>
  </si>
  <si>
    <t>Cirsium_spathulatum</t>
  </si>
  <si>
    <t>Cirsium_italicum</t>
  </si>
  <si>
    <t>Cynara_cornigera</t>
  </si>
  <si>
    <t>Ptilostemon_afer</t>
  </si>
  <si>
    <t>Ptilostemon_casabonae</t>
  </si>
  <si>
    <t>Ptilostemon_chamaepeuce</t>
  </si>
  <si>
    <t>Ptilostemon_echinocephalus</t>
  </si>
  <si>
    <t>Cynara_humilis</t>
  </si>
  <si>
    <t>Carduus nutans subsp. platylepis</t>
  </si>
  <si>
    <t xml:space="preserve">This study </t>
  </si>
  <si>
    <t>Cirsium creticum subsp. triumfettii</t>
  </si>
  <si>
    <t>Cirsium_purpuratum</t>
  </si>
  <si>
    <t>Clade/Group</t>
  </si>
  <si>
    <t>Unknown origin: Commercial seeds from B and T World Seeds collection.</t>
  </si>
  <si>
    <t>BT-440424</t>
  </si>
  <si>
    <t>2001-330</t>
  </si>
  <si>
    <t>2001-331</t>
  </si>
  <si>
    <t>2001-332</t>
  </si>
  <si>
    <t>2001-333</t>
  </si>
  <si>
    <t>2001-334</t>
  </si>
  <si>
    <t>KH-09</t>
  </si>
  <si>
    <t>this study</t>
  </si>
  <si>
    <t>RP8647</t>
  </si>
  <si>
    <t>RP8648</t>
  </si>
  <si>
    <t>RP8649</t>
  </si>
  <si>
    <t>RP8650</t>
  </si>
  <si>
    <t>RP8651</t>
  </si>
  <si>
    <t>Unknown origin: commercial seeds Rareplants.eu</t>
  </si>
  <si>
    <t>Greece, Thessalien, Nomos Larisis, Ossa-Gebirge, Kalk, 1978 m s. m GR-0-B-2666880 Index Seminum Bot. Garden Berlin Dahlem 2009</t>
  </si>
  <si>
    <t>39°47'37.9"N, 22°41'09.4"E</t>
  </si>
  <si>
    <t>Binder et al. /733</t>
  </si>
  <si>
    <t>GR-0-B-2666880</t>
  </si>
  <si>
    <t>41°41'08.8"N, 43°31'01.4"E</t>
  </si>
  <si>
    <t>Georgia, Samtskhe-Javakheti, Trialeti Mts., Bakuriani area, Tskhratskaro pass above Tabatskuri, Volcanic bed rock; strongly degraded (sub)alpine grassland, pasture, 2350m.</t>
  </si>
  <si>
    <t>Parolly et al. /13935</t>
  </si>
  <si>
    <t>GE-0-B-1424113</t>
  </si>
  <si>
    <t>WEu-Med</t>
  </si>
  <si>
    <t>CEu</t>
  </si>
  <si>
    <t>EMed</t>
  </si>
  <si>
    <t>SWAs</t>
  </si>
  <si>
    <t>CAs</t>
  </si>
  <si>
    <t>EAs</t>
  </si>
  <si>
    <t>NAm</t>
  </si>
  <si>
    <t>Minimum</t>
  </si>
  <si>
    <t>Maximum</t>
  </si>
  <si>
    <r>
      <rPr>
        <b/>
        <sz val="11"/>
        <color theme="1"/>
        <rFont val="Calibri"/>
        <family val="2"/>
        <charset val="238"/>
        <scheme val="minor"/>
      </rPr>
      <t>Amaral Franco J. 1976.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 xml:space="preserve">Carduus </t>
    </r>
    <r>
      <rPr>
        <sz val="11"/>
        <color theme="1"/>
        <rFont val="Calibri"/>
        <family val="2"/>
        <charset val="238"/>
        <scheme val="minor"/>
      </rPr>
      <t xml:space="preserve">L. In: Tutin T. G., Heywood VH, Burges NA, Moore DM, Valentine DH, Walters SM, Webb DA, eds, </t>
    </r>
    <r>
      <rPr>
        <i/>
        <sz val="11"/>
        <color theme="1"/>
        <rFont val="Calibri"/>
        <family val="2"/>
        <charset val="238"/>
        <scheme val="minor"/>
      </rPr>
      <t>Flora Europaea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4:</t>
    </r>
    <r>
      <rPr>
        <sz val="11"/>
        <color theme="1"/>
        <rFont val="Calibri"/>
        <family val="2"/>
        <charset val="238"/>
        <scheme val="minor"/>
      </rPr>
      <t xml:space="preserve"> 220–232, Cambridge: Cambridge University Press.</t>
    </r>
  </si>
  <si>
    <r>
      <rPr>
        <b/>
        <sz val="11"/>
        <color theme="1"/>
        <rFont val="Calibri"/>
        <family val="2"/>
        <charset val="238"/>
        <scheme val="minor"/>
      </rPr>
      <t>Charadze AL. 1961.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Mill. – In: Karjagin II, ed, </t>
    </r>
    <r>
      <rPr>
        <i/>
        <sz val="11"/>
        <color theme="1"/>
        <rFont val="Calibri"/>
        <family val="2"/>
        <charset val="238"/>
        <scheme val="minor"/>
      </rPr>
      <t>Flora Azerbajdzhana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8:</t>
    </r>
    <r>
      <rPr>
        <sz val="11"/>
        <color theme="1"/>
        <rFont val="Calibri"/>
        <family val="2"/>
        <charset val="238"/>
        <scheme val="minor"/>
      </rPr>
      <t xml:space="preserve"> 390–414, Baku.</t>
    </r>
  </si>
  <si>
    <r>
      <rPr>
        <b/>
        <sz val="11"/>
        <color theme="1"/>
        <rFont val="Calibri"/>
        <family val="2"/>
        <charset val="238"/>
        <scheme val="minor"/>
      </rPr>
      <t>Devesa AJ. 2017a.</t>
    </r>
    <r>
      <rPr>
        <sz val="11"/>
        <color theme="1"/>
        <rFont val="Calibri"/>
        <family val="2"/>
        <charset val="238"/>
        <scheme val="minor"/>
      </rPr>
      <t xml:space="preserve"> 10. </t>
    </r>
    <r>
      <rPr>
        <i/>
        <sz val="11"/>
        <color theme="1"/>
        <rFont val="Calibri"/>
        <family val="2"/>
        <charset val="238"/>
        <scheme val="minor"/>
      </rPr>
      <t>Galactites</t>
    </r>
    <r>
      <rPr>
        <sz val="11"/>
        <color theme="1"/>
        <rFont val="Calibri"/>
        <family val="2"/>
        <charset val="238"/>
        <scheme val="minor"/>
      </rPr>
      <t xml:space="preserve"> Moench. In: Castroviejo S, ed, </t>
    </r>
    <r>
      <rPr>
        <i/>
        <sz val="11"/>
        <color theme="1"/>
        <rFont val="Calibri"/>
        <family val="2"/>
        <charset val="238"/>
        <scheme val="minor"/>
      </rPr>
      <t>Flora Iberica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16/2:</t>
    </r>
    <r>
      <rPr>
        <sz val="11"/>
        <color theme="1"/>
        <rFont val="Calibri"/>
        <family val="2"/>
        <charset val="238"/>
        <scheme val="minor"/>
      </rPr>
      <t xml:space="preserve"> 101–106, Madrid: Real Jadín Botánico, CSIC.</t>
    </r>
  </si>
  <si>
    <r>
      <rPr>
        <b/>
        <sz val="11"/>
        <color theme="1"/>
        <rFont val="Calibri"/>
        <family val="2"/>
        <charset val="238"/>
        <scheme val="minor"/>
      </rPr>
      <t>Devesa AJ. 2017b.</t>
    </r>
    <r>
      <rPr>
        <sz val="11"/>
        <color theme="1"/>
        <rFont val="Calibri"/>
        <family val="2"/>
        <charset val="238"/>
        <scheme val="minor"/>
      </rPr>
      <t xml:space="preserve"> 11. </t>
    </r>
    <r>
      <rPr>
        <i/>
        <sz val="11"/>
        <color theme="1"/>
        <rFont val="Calibri"/>
        <family val="2"/>
        <charset val="238"/>
        <scheme val="minor"/>
      </rPr>
      <t>Cynara</t>
    </r>
    <r>
      <rPr>
        <sz val="11"/>
        <color theme="1"/>
        <rFont val="Calibri"/>
        <family val="2"/>
        <charset val="238"/>
        <scheme val="minor"/>
      </rPr>
      <t xml:space="preserve"> L. In: Castroviejo S, ed, </t>
    </r>
    <r>
      <rPr>
        <i/>
        <sz val="11"/>
        <color theme="1"/>
        <rFont val="Calibri"/>
        <family val="2"/>
        <charset val="238"/>
        <scheme val="minor"/>
      </rPr>
      <t>Flora Iberica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16/2:</t>
    </r>
    <r>
      <rPr>
        <sz val="11"/>
        <color theme="1"/>
        <rFont val="Calibri"/>
        <family val="2"/>
        <charset val="238"/>
        <scheme val="minor"/>
      </rPr>
      <t xml:space="preserve"> 107–120, Madrid: Real Jadín Botánico, CSIC.</t>
    </r>
  </si>
  <si>
    <r>
      <rPr>
        <b/>
        <sz val="11"/>
        <color theme="1"/>
        <rFont val="Calibri"/>
        <family val="2"/>
        <charset val="238"/>
        <scheme val="minor"/>
      </rPr>
      <t>Devesa AJ. 2017c.</t>
    </r>
    <r>
      <rPr>
        <sz val="11"/>
        <color theme="1"/>
        <rFont val="Calibri"/>
        <family val="2"/>
        <charset val="238"/>
        <scheme val="minor"/>
      </rPr>
      <t xml:space="preserve"> 14. </t>
    </r>
    <r>
      <rPr>
        <i/>
        <sz val="11"/>
        <color theme="1"/>
        <rFont val="Calibri"/>
        <family val="2"/>
        <charset val="238"/>
        <scheme val="minor"/>
      </rPr>
      <t>Notobasis</t>
    </r>
    <r>
      <rPr>
        <sz val="11"/>
        <color theme="1"/>
        <rFont val="Calibri"/>
        <family val="2"/>
        <charset val="238"/>
        <scheme val="minor"/>
      </rPr>
      <t xml:space="preserve"> Cass. In: Castroviejo S, ed, </t>
    </r>
    <r>
      <rPr>
        <i/>
        <sz val="11"/>
        <color theme="1"/>
        <rFont val="Calibri"/>
        <family val="2"/>
        <charset val="238"/>
        <scheme val="minor"/>
      </rPr>
      <t>Flora Iberica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16/2:</t>
    </r>
    <r>
      <rPr>
        <sz val="11"/>
        <color theme="1"/>
        <rFont val="Calibri"/>
        <family val="2"/>
        <charset val="238"/>
        <scheme val="minor"/>
      </rPr>
      <t xml:space="preserve"> 127–130, Madrid: Real Jadín Botánico, CSIC.</t>
    </r>
  </si>
  <si>
    <r>
      <rPr>
        <b/>
        <sz val="11"/>
        <color theme="1"/>
        <rFont val="Calibri"/>
        <family val="2"/>
        <charset val="238"/>
        <scheme val="minor"/>
      </rPr>
      <t>Devesa AJ. 2017d.</t>
    </r>
    <r>
      <rPr>
        <sz val="11"/>
        <color theme="1"/>
        <rFont val="Calibri"/>
        <family val="2"/>
        <charset val="238"/>
        <scheme val="minor"/>
      </rPr>
      <t xml:space="preserve"> 15. </t>
    </r>
    <r>
      <rPr>
        <i/>
        <sz val="11"/>
        <color theme="1"/>
        <rFont val="Calibri"/>
        <family val="2"/>
        <charset val="238"/>
        <scheme val="minor"/>
      </rPr>
      <t>Silybum</t>
    </r>
    <r>
      <rPr>
        <sz val="11"/>
        <color theme="1"/>
        <rFont val="Calibri"/>
        <family val="2"/>
        <charset val="238"/>
        <scheme val="minor"/>
      </rPr>
      <t xml:space="preserve"> Adans. In: Castroviejo S, ed, </t>
    </r>
    <r>
      <rPr>
        <i/>
        <sz val="11"/>
        <color theme="1"/>
        <rFont val="Calibri"/>
        <family val="2"/>
        <charset val="238"/>
        <scheme val="minor"/>
      </rPr>
      <t>Flora Iberica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16/2:</t>
    </r>
    <r>
      <rPr>
        <sz val="11"/>
        <color theme="1"/>
        <rFont val="Calibri"/>
        <family val="2"/>
        <charset val="238"/>
        <scheme val="minor"/>
      </rPr>
      <t xml:space="preserve"> 131–136, Madrid: Real Jadín Botánico, CSIC.</t>
    </r>
  </si>
  <si>
    <r>
      <rPr>
        <b/>
        <sz val="11"/>
        <color theme="1"/>
        <rFont val="Calibri"/>
        <family val="2"/>
        <charset val="238"/>
        <scheme val="minor"/>
      </rPr>
      <t>Devesa AJ. 2017e.</t>
    </r>
    <r>
      <rPr>
        <sz val="11"/>
        <color theme="1"/>
        <rFont val="Calibri"/>
        <family val="2"/>
        <charset val="238"/>
        <scheme val="minor"/>
      </rPr>
      <t xml:space="preserve"> 18. </t>
    </r>
    <r>
      <rPr>
        <i/>
        <sz val="11"/>
        <color theme="1"/>
        <rFont val="Calibri"/>
        <family val="2"/>
        <charset val="238"/>
        <scheme val="minor"/>
      </rPr>
      <t>Carduus</t>
    </r>
    <r>
      <rPr>
        <sz val="11"/>
        <color theme="1"/>
        <rFont val="Calibri"/>
        <family val="2"/>
        <charset val="238"/>
        <scheme val="minor"/>
      </rPr>
      <t xml:space="preserve"> L. In: Castroviejo S, ed, </t>
    </r>
    <r>
      <rPr>
        <i/>
        <sz val="11"/>
        <color theme="1"/>
        <rFont val="Calibri"/>
        <family val="2"/>
        <charset val="238"/>
        <scheme val="minor"/>
      </rPr>
      <t>Flora Iberica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16/2:</t>
    </r>
    <r>
      <rPr>
        <sz val="11"/>
        <color theme="1"/>
        <rFont val="Calibri"/>
        <family val="2"/>
        <charset val="238"/>
        <scheme val="minor"/>
      </rPr>
      <t xml:space="preserve"> 181–233, Madrid: Real Jadín Botánico, CSIC.</t>
    </r>
  </si>
  <si>
    <r>
      <rPr>
        <b/>
        <sz val="11"/>
        <color theme="1"/>
        <rFont val="Calibri"/>
        <family val="2"/>
        <charset val="238"/>
        <scheme val="minor"/>
      </rPr>
      <t>Kupicha FK. 1975.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Cynara</t>
    </r>
    <r>
      <rPr>
        <sz val="11"/>
        <color theme="1"/>
        <rFont val="Calibri"/>
        <family val="2"/>
        <charset val="238"/>
        <scheme val="minor"/>
      </rPr>
      <t xml:space="preserve"> L. In: Davis PH, ed, </t>
    </r>
    <r>
      <rPr>
        <i/>
        <sz val="11"/>
        <color theme="1"/>
        <rFont val="Calibri"/>
        <family val="2"/>
        <charset val="238"/>
        <scheme val="minor"/>
      </rPr>
      <t>Flora of Turkey and the East Aegean Islands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5:</t>
    </r>
    <r>
      <rPr>
        <sz val="11"/>
        <color theme="1"/>
        <rFont val="Calibri"/>
        <family val="2"/>
        <charset val="238"/>
        <scheme val="minor"/>
      </rPr>
      <t xml:space="preserve">  327–329, Edinburgh, UK: Edinburgh University Press.</t>
    </r>
  </si>
  <si>
    <r>
      <rPr>
        <b/>
        <sz val="11"/>
        <color theme="1"/>
        <rFont val="Calibri"/>
        <family val="2"/>
        <charset val="238"/>
        <scheme val="minor"/>
      </rPr>
      <t>Petrak F. 1979.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Mill. In: Rechinger KH, ed, </t>
    </r>
    <r>
      <rPr>
        <i/>
        <sz val="11"/>
        <color theme="1"/>
        <rFont val="Calibri"/>
        <family val="2"/>
        <charset val="238"/>
        <scheme val="minor"/>
      </rPr>
      <t>Flora Iranica</t>
    </r>
    <r>
      <rPr>
        <sz val="11"/>
        <color theme="1"/>
        <rFont val="Calibri"/>
        <family val="2"/>
        <charset val="238"/>
        <scheme val="minor"/>
      </rPr>
      <t xml:space="preserve">. Compositae III-Cynareae, </t>
    </r>
    <r>
      <rPr>
        <b/>
        <sz val="11"/>
        <color theme="1"/>
        <rFont val="Calibri"/>
        <family val="2"/>
        <charset val="238"/>
        <scheme val="minor"/>
      </rPr>
      <t>139a:</t>
    </r>
    <r>
      <rPr>
        <sz val="11"/>
        <color theme="1"/>
        <rFont val="Calibri"/>
        <family val="2"/>
        <charset val="238"/>
        <scheme val="minor"/>
      </rPr>
      <t xml:space="preserve"> 231–280, Graz: Akademische Druck-u Verlagsanstalt.</t>
    </r>
  </si>
  <si>
    <t>Achene weight</t>
  </si>
  <si>
    <t>Guard cell length</t>
  </si>
  <si>
    <t>Achene length</t>
  </si>
  <si>
    <t>Chromosome size (2C/2n)</t>
  </si>
  <si>
    <t xml:space="preserve">Monoploid (1Cx) genome size </t>
  </si>
  <si>
    <t>Lambda</t>
  </si>
  <si>
    <t>32, 34</t>
  </si>
  <si>
    <t>Explained variability [%]</t>
  </si>
  <si>
    <r>
      <t>R</t>
    </r>
    <r>
      <rPr>
        <b/>
        <vertAlign val="superscript"/>
        <sz val="14"/>
        <color theme="1"/>
        <rFont val="Calibri"/>
        <family val="2"/>
        <charset val="238"/>
        <scheme val="minor"/>
      </rPr>
      <t>2</t>
    </r>
  </si>
  <si>
    <t>**</t>
  </si>
  <si>
    <t>log10(2C genome size)→Guard cell length</t>
  </si>
  <si>
    <t>Guard cell length→ Genomic GC content</t>
  </si>
  <si>
    <t>Genomic GC content→Guard cell length</t>
  </si>
  <si>
    <t>Guard cell length→log10(2C genome size)</t>
  </si>
  <si>
    <t>log10(2C genome size)→log10(Achene weight)</t>
  </si>
  <si>
    <t>log10(Achene weight)→log10(2C genome size)</t>
  </si>
  <si>
    <t>log10(2C genome size)→Achene length</t>
  </si>
  <si>
    <t>Achene length→log10(2C genome size)</t>
  </si>
  <si>
    <t>log10(1Cx genome size)→Genomic GC content</t>
  </si>
  <si>
    <t>log10(Chromosome size)→Genomic GC content</t>
  </si>
  <si>
    <t>na</t>
  </si>
  <si>
    <r>
      <t>France, Corse, Col de Prato (Bot. Garten Li</t>
    </r>
    <r>
      <rPr>
        <sz val="11"/>
        <color theme="1"/>
        <rFont val="Calibri"/>
        <family val="2"/>
        <charset val="238"/>
        <scheme val="minor"/>
      </rPr>
      <t>ège).</t>
    </r>
  </si>
  <si>
    <t>Genomic GC content→log10(Achene weight)</t>
  </si>
  <si>
    <t>Genomic GC content→Achene length</t>
  </si>
  <si>
    <t>positive</t>
  </si>
  <si>
    <t>Relation</t>
  </si>
  <si>
    <r>
      <t>p</t>
    </r>
    <r>
      <rPr>
        <b/>
        <vertAlign val="subscript"/>
        <sz val="14"/>
        <color theme="1"/>
        <rFont val="Calibri"/>
        <family val="2"/>
        <charset val="238"/>
        <scheme val="minor"/>
      </rPr>
      <t>PGLS</t>
    </r>
    <r>
      <rPr>
        <b/>
        <sz val="14"/>
        <color theme="1"/>
        <rFont val="Calibri"/>
        <family val="2"/>
        <charset val="238"/>
        <scheme val="minor"/>
      </rPr>
      <t>=</t>
    </r>
  </si>
  <si>
    <t>Genomic GC content</t>
  </si>
  <si>
    <t>matK</t>
  </si>
  <si>
    <t>Carduinae</t>
  </si>
  <si>
    <t>GenBank</t>
  </si>
  <si>
    <t>Our</t>
  </si>
  <si>
    <t>MG224843.1</t>
  </si>
  <si>
    <t>Berardia_lanuginosa</t>
  </si>
  <si>
    <t>OL679962</t>
  </si>
  <si>
    <t>AY013525.1</t>
  </si>
  <si>
    <t>KT249935.1</t>
  </si>
  <si>
    <t>AY013527.1</t>
  </si>
  <si>
    <t>JN894376.1</t>
  </si>
  <si>
    <t>AY785091.1</t>
  </si>
  <si>
    <t>KC590013.1</t>
  </si>
  <si>
    <t>JN893895.1</t>
  </si>
  <si>
    <t>KC590014.1</t>
  </si>
  <si>
    <t>KT250101.1</t>
  </si>
  <si>
    <t>AY013528.1</t>
  </si>
  <si>
    <t>HM850617.1</t>
  </si>
  <si>
    <t>KT250102.1</t>
  </si>
  <si>
    <t>KC969476.1</t>
  </si>
  <si>
    <t>KC969479.1</t>
  </si>
  <si>
    <t>KJ204455.1</t>
  </si>
  <si>
    <t>KT250104.1</t>
  </si>
  <si>
    <t>JN894134.1</t>
  </si>
  <si>
    <t>KJ592889.1</t>
  </si>
  <si>
    <t>JN895488.1</t>
  </si>
  <si>
    <t>Cirsium_aduncum</t>
  </si>
  <si>
    <t>MN335104</t>
  </si>
  <si>
    <t>MN230923</t>
  </si>
  <si>
    <t>MN314878</t>
  </si>
  <si>
    <t>KC969495.1</t>
  </si>
  <si>
    <t>MN275358.1</t>
  </si>
  <si>
    <t>Cirsium_amani</t>
  </si>
  <si>
    <t>MN335056</t>
  </si>
  <si>
    <t>MN230876</t>
  </si>
  <si>
    <t>KC969496.1</t>
  </si>
  <si>
    <t>KC969497.1</t>
  </si>
  <si>
    <t>KC969498.1</t>
  </si>
  <si>
    <t>FJ395428.1</t>
  </si>
  <si>
    <t>HM989741.1</t>
  </si>
  <si>
    <t>Cirsium_aytachii</t>
  </si>
  <si>
    <t>MN335073</t>
  </si>
  <si>
    <t>MN230893</t>
  </si>
  <si>
    <t>KC969500.1</t>
  </si>
  <si>
    <t>KC969501.1</t>
  </si>
  <si>
    <t>Cirsium_boluense</t>
  </si>
  <si>
    <t>MN335074</t>
  </si>
  <si>
    <t>MN230894</t>
  </si>
  <si>
    <t>Cirsium_bracteosum</t>
  </si>
  <si>
    <t>MN335076</t>
  </si>
  <si>
    <t>MN230896</t>
  </si>
  <si>
    <t>KC969502.1</t>
  </si>
  <si>
    <t>Cirsium_byzantinum</t>
  </si>
  <si>
    <t>MN335078</t>
  </si>
  <si>
    <t>MN230898</t>
  </si>
  <si>
    <t>MN275350.1</t>
  </si>
  <si>
    <t>KT250105.1</t>
  </si>
  <si>
    <t>MN275354.1</t>
  </si>
  <si>
    <t>Cirsium_cassium</t>
  </si>
  <si>
    <t>MN335080</t>
  </si>
  <si>
    <t>MN230900</t>
  </si>
  <si>
    <t>MK301519.1</t>
  </si>
  <si>
    <t>OL679967</t>
  </si>
  <si>
    <t>KC969504.1</t>
  </si>
  <si>
    <t>KC969505.1</t>
  </si>
  <si>
    <t>KC969506.1</t>
  </si>
  <si>
    <t>MG225067.1</t>
  </si>
  <si>
    <t>JN895541.1</t>
  </si>
  <si>
    <t>KC969507.1</t>
  </si>
  <si>
    <t>MN275317.1</t>
  </si>
  <si>
    <t>KX677218.1</t>
  </si>
  <si>
    <t>MN275310.1</t>
  </si>
  <si>
    <t>AY013535.1</t>
  </si>
  <si>
    <t>Cirsium_ekimianum</t>
  </si>
  <si>
    <t>MN335082</t>
  </si>
  <si>
    <t>MN230902</t>
  </si>
  <si>
    <t>Cirsium_ellenbergii</t>
  </si>
  <si>
    <t>MN335083</t>
  </si>
  <si>
    <t>MN230903</t>
  </si>
  <si>
    <t>JN895575.1</t>
  </si>
  <si>
    <t>KC969508.1</t>
  </si>
  <si>
    <t>MK519919.1</t>
  </si>
  <si>
    <t>KC969509.1</t>
  </si>
  <si>
    <t>Cirsium_handaniae</t>
  </si>
  <si>
    <t>MN335085</t>
  </si>
  <si>
    <t>MN230905</t>
  </si>
  <si>
    <t>JN894434.1</t>
  </si>
  <si>
    <t>KX677440.1</t>
  </si>
  <si>
    <t>MH621589.1</t>
  </si>
  <si>
    <t>KC969510.1</t>
  </si>
  <si>
    <t>KC969511.1</t>
  </si>
  <si>
    <t>OL679963</t>
  </si>
  <si>
    <t>Cirsium_italicum_from_Ackerfield_et_al_2020</t>
  </si>
  <si>
    <t xml:space="preserve">MN335089.1 </t>
  </si>
  <si>
    <t>MN230909.1</t>
  </si>
  <si>
    <t>GQ434111.1</t>
  </si>
  <si>
    <t>MN275313.1</t>
  </si>
  <si>
    <t>OL679964</t>
  </si>
  <si>
    <t>KX526545.1</t>
  </si>
  <si>
    <t>MG572012.1</t>
  </si>
  <si>
    <t>MN275319.1</t>
  </si>
  <si>
    <t>MH658940.1</t>
  </si>
  <si>
    <t>KC969512.1</t>
  </si>
  <si>
    <t>MG225008.1</t>
  </si>
  <si>
    <t>KC969513.1</t>
  </si>
  <si>
    <t>KC590016.1</t>
  </si>
  <si>
    <t>KJ772661.1</t>
  </si>
  <si>
    <t>KC969514.1</t>
  </si>
  <si>
    <t>KT249977.1</t>
  </si>
  <si>
    <t>AY013536.1</t>
  </si>
  <si>
    <t>KJ746176.1</t>
  </si>
  <si>
    <t>MK519923.1</t>
  </si>
  <si>
    <t>Cirsium_polycephalum</t>
  </si>
  <si>
    <t>MN335094</t>
  </si>
  <si>
    <t>MN230914</t>
  </si>
  <si>
    <t>MK519920.1</t>
  </si>
  <si>
    <t>OL679965</t>
  </si>
  <si>
    <t>KC969516.1</t>
  </si>
  <si>
    <t>KC969517.1</t>
  </si>
  <si>
    <t>MN275361.1</t>
  </si>
  <si>
    <t>KC969518.1</t>
  </si>
  <si>
    <t>KT249912.1</t>
  </si>
  <si>
    <t>KT250106.1</t>
  </si>
  <si>
    <t>MN275355.1</t>
  </si>
  <si>
    <t>KC969519.1</t>
  </si>
  <si>
    <t>KC590017.1</t>
  </si>
  <si>
    <t>MN335090.1</t>
  </si>
  <si>
    <t>OL679966</t>
  </si>
  <si>
    <t>KC969521.1</t>
  </si>
  <si>
    <t>Cirsium_steirolepis</t>
  </si>
  <si>
    <t>MN335100</t>
  </si>
  <si>
    <t>MN230920</t>
  </si>
  <si>
    <t>Cirsium_strigosum</t>
  </si>
  <si>
    <t>MN335101</t>
  </si>
  <si>
    <t>MN230921</t>
  </si>
  <si>
    <t>AF151454.1</t>
  </si>
  <si>
    <t>KC590018.1</t>
  </si>
  <si>
    <t>KC969522.1</t>
  </si>
  <si>
    <t>KC590019.1</t>
  </si>
  <si>
    <t>JN893960.1</t>
  </si>
  <si>
    <t>MG224781.1</t>
  </si>
  <si>
    <t>OL679968</t>
  </si>
  <si>
    <t>MN275312.1</t>
  </si>
  <si>
    <t>KT249986.1</t>
  </si>
  <si>
    <t>MN275339.1</t>
  </si>
  <si>
    <t>MN230922.1</t>
  </si>
  <si>
    <t>AY826281.1</t>
  </si>
  <si>
    <t>KC589841.1</t>
  </si>
  <si>
    <t>AY772321.1</t>
  </si>
  <si>
    <t>AY013538.1</t>
  </si>
  <si>
    <t>AY826282.1</t>
  </si>
  <si>
    <t>KC589842.1</t>
  </si>
  <si>
    <t>AY772322.1</t>
  </si>
  <si>
    <t>AY785099.1</t>
  </si>
  <si>
    <t>AF456786.1</t>
  </si>
  <si>
    <t>MW649036.1</t>
  </si>
  <si>
    <t>MG224918.1</t>
  </si>
  <si>
    <t>AY013541.1</t>
  </si>
  <si>
    <t>AY013514.1</t>
  </si>
  <si>
    <t>KC590027.1</t>
  </si>
  <si>
    <t>AY785105.1</t>
  </si>
  <si>
    <t>AY013545.1</t>
  </si>
  <si>
    <t>JN894100.1</t>
  </si>
  <si>
    <t>AY013549.1</t>
  </si>
  <si>
    <t>AY013491.1</t>
  </si>
  <si>
    <t>AY826318.1</t>
  </si>
  <si>
    <t>GU907746.1</t>
  </si>
  <si>
    <t>KC589883.1</t>
  </si>
  <si>
    <t>AY772354.1</t>
  </si>
  <si>
    <t>AY785111.1</t>
  </si>
  <si>
    <t>OL679969</t>
  </si>
  <si>
    <t>OL679970</t>
  </si>
  <si>
    <t>AY829443.1</t>
  </si>
  <si>
    <t>GU907753.1</t>
  </si>
  <si>
    <t>AY785112.1</t>
  </si>
  <si>
    <t>MG224939.1</t>
  </si>
  <si>
    <t>AY785114.1</t>
  </si>
  <si>
    <t>JN894495.1</t>
  </si>
  <si>
    <t>AY013554.1</t>
  </si>
  <si>
    <t>AY785126.1</t>
  </si>
  <si>
    <t>taxon</t>
  </si>
  <si>
    <t>Number</t>
  </si>
  <si>
    <t>Coverage (%)</t>
  </si>
  <si>
    <t>Our sequences</t>
  </si>
  <si>
    <t>Sequences extracted from NCBI</t>
  </si>
  <si>
    <r>
      <t>Abaxial guard cell length (</t>
    </r>
    <r>
      <rPr>
        <b/>
        <sz val="14"/>
        <color theme="1"/>
        <rFont val="Calibri"/>
        <family val="2"/>
        <charset val="238"/>
      </rPr>
      <t>μm)</t>
    </r>
  </si>
  <si>
    <t>Source for achene weight</t>
  </si>
  <si>
    <t>EEu-TemAs</t>
  </si>
  <si>
    <t> OL702898</t>
  </si>
  <si>
    <t> OL702907</t>
  </si>
  <si>
    <t> OL702918</t>
  </si>
  <si>
    <t> OL702909</t>
  </si>
  <si>
    <t> OL702900</t>
  </si>
  <si>
    <t> OL702910</t>
  </si>
  <si>
    <t> OL702920</t>
  </si>
  <si>
    <t> OL702901</t>
  </si>
  <si>
    <t> OL702911</t>
  </si>
  <si>
    <t> OL702921</t>
  </si>
  <si>
    <t> OL702912</t>
  </si>
  <si>
    <t> OL702922</t>
  </si>
  <si>
    <t> OL702902</t>
  </si>
  <si>
    <t> OL702913</t>
  </si>
  <si>
    <t> OL702923</t>
  </si>
  <si>
    <t> OL702903</t>
  </si>
  <si>
    <t> OL702914</t>
  </si>
  <si>
    <t> OL702924</t>
  </si>
  <si>
    <t> OL702904</t>
  </si>
  <si>
    <t> OL702915</t>
  </si>
  <si>
    <t> OL702925</t>
  </si>
  <si>
    <t> OL702905</t>
  </si>
  <si>
    <t> OL702916</t>
  </si>
  <si>
    <t> OL702926</t>
  </si>
  <si>
    <t> OL702906</t>
  </si>
  <si>
    <t> OL702917</t>
  </si>
  <si>
    <t> OL702927</t>
  </si>
  <si>
    <t>Genome size</t>
  </si>
  <si>
    <t>Cynara_cardunculus_subsp._scolymus</t>
  </si>
  <si>
    <t>Carduus_chrysacanthus</t>
  </si>
  <si>
    <t>AY504690.1</t>
  </si>
  <si>
    <t>Cirsium_subinerme</t>
  </si>
  <si>
    <t>Ptilostemon_diacanthus</t>
  </si>
  <si>
    <t>Rhaponticum_cf._carthamoides</t>
  </si>
  <si>
    <t>Rhaponticum_cf._scariosum</t>
  </si>
  <si>
    <t>Markers/ species</t>
  </si>
  <si>
    <t>Markers / species with genome size</t>
  </si>
  <si>
    <t>Lophiolepis</t>
  </si>
  <si>
    <t>Tyrimnus leucographus</t>
  </si>
  <si>
    <t>Croatia, Šibenik-Knin County, Vodice, grasslands along the road N of the town (W of the Hill of Velika Mrdakovica), 50 m s. m.</t>
  </si>
  <si>
    <t>43°48'16.4"N, 15°46'27.2"E</t>
  </si>
  <si>
    <t>S. Ćato 23/Jun/2022</t>
  </si>
  <si>
    <t>Carduus carduelis</t>
  </si>
  <si>
    <t>46°14'32.7"N, 14°00'29.1"E</t>
  </si>
  <si>
    <t>P. Bureš 8/Jul/2022</t>
  </si>
  <si>
    <t>TYRI_LEUC-22</t>
  </si>
  <si>
    <t>Slovenia, Bohinj, Nemški Rovt: along the road near Bohinjsko sedlo, 1280 m s.m.</t>
  </si>
  <si>
    <t>Carduus collinus</t>
  </si>
  <si>
    <t>45°38'04.3"N, 25°35'39.7"E</t>
  </si>
  <si>
    <t>J. Danihelka 18/Jul/2022</t>
  </si>
  <si>
    <t>Romania, Brașov: rocky-steppe NW slopes of the Hill Tâmpa SW of the city, 915 m s.m.</t>
  </si>
  <si>
    <t>Slovenia, Koper, Črnotiče: dry grasslands in the hill Marčev hrib, SW of the village, 410 m s.m.</t>
  </si>
  <si>
    <t>P. Bureš, 7/Jul/2022</t>
  </si>
  <si>
    <t>45°32'49.5"N, 13°53'42.1"E</t>
  </si>
  <si>
    <t>CIR-22-10</t>
  </si>
  <si>
    <t>CIR-22-11</t>
  </si>
  <si>
    <t>CARD_COLL-22</t>
  </si>
  <si>
    <t>DANI-22</t>
  </si>
  <si>
    <t>Tyrimnus</t>
  </si>
  <si>
    <r>
      <t xml:space="preserve">LITERATURE CITED </t>
    </r>
    <r>
      <rPr>
        <sz val="11"/>
        <color theme="1"/>
        <rFont val="Calibri"/>
        <family val="2"/>
        <charset val="238"/>
        <scheme val="minor"/>
      </rPr>
      <t>(white background = data generated by our lab.; other with yellow background)</t>
    </r>
  </si>
  <si>
    <t>Carduus candicans</t>
  </si>
  <si>
    <t>16, 18</t>
  </si>
  <si>
    <r>
      <t>Romania, Cluj, Cheia: Cheile Turzii, S slopes above the left bank of the stream of H</t>
    </r>
    <r>
      <rPr>
        <sz val="11"/>
        <color theme="1"/>
        <rFont val="Calibri"/>
        <family val="2"/>
        <charset val="238"/>
      </rPr>
      <t>ӑşdate 2.85 km NNW of the village, 495 m s.m.</t>
    </r>
  </si>
  <si>
    <t>46°33'53.9"N, 23°41'25.6"E</t>
  </si>
  <si>
    <t>M. Chytrý, K. Chytrý, H. Chytrá 15/Jul/2022</t>
  </si>
  <si>
    <t>DA22/059</t>
  </si>
  <si>
    <t>Mono-ploid 1x</t>
  </si>
  <si>
    <t>Source for 2n</t>
  </si>
  <si>
    <r>
      <rPr>
        <b/>
        <sz val="11"/>
        <color theme="1"/>
        <rFont val="Calibri"/>
        <family val="2"/>
        <charset val="238"/>
        <scheme val="minor"/>
      </rPr>
      <t>Gremaud M. 1979.</t>
    </r>
    <r>
      <rPr>
        <sz val="11"/>
        <color theme="1"/>
        <rFont val="Calibri"/>
        <family val="2"/>
        <charset val="238"/>
        <scheme val="minor"/>
      </rPr>
      <t xml:space="preserve"> Nouvelle contribution a la cytotaxonomie du genre </t>
    </r>
    <r>
      <rPr>
        <i/>
        <sz val="11"/>
        <color theme="1"/>
        <rFont val="Calibri"/>
        <family val="2"/>
        <charset val="238"/>
        <scheme val="minor"/>
      </rPr>
      <t>Carduus</t>
    </r>
    <r>
      <rPr>
        <sz val="11"/>
        <color theme="1"/>
        <rFont val="Calibri"/>
        <family val="2"/>
        <charset val="238"/>
        <scheme val="minor"/>
      </rPr>
      <t xml:space="preserve"> (Compositae). </t>
    </r>
    <r>
      <rPr>
        <i/>
        <sz val="11"/>
        <color theme="1"/>
        <rFont val="Calibri"/>
        <family val="2"/>
        <charset val="238"/>
        <scheme val="minor"/>
      </rPr>
      <t>Berichte der Schweizerischen Botanischen Gesellschaft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89:</t>
    </r>
    <r>
      <rPr>
        <sz val="11"/>
        <color theme="1"/>
        <rFont val="Calibri"/>
        <family val="2"/>
        <charset val="238"/>
        <scheme val="minor"/>
      </rPr>
      <t xml:space="preserve"> 133–143.</t>
    </r>
  </si>
  <si>
    <t>Gremaud 1979</t>
  </si>
  <si>
    <r>
      <rPr>
        <b/>
        <sz val="11"/>
        <color theme="1"/>
        <rFont val="Calibri"/>
        <family val="2"/>
        <charset val="238"/>
        <scheme val="minor"/>
      </rPr>
      <t>Devesa JA. 1981.</t>
    </r>
    <r>
      <rPr>
        <sz val="11"/>
        <color theme="1"/>
        <rFont val="Calibri"/>
        <family val="2"/>
        <charset val="238"/>
        <scheme val="minor"/>
      </rPr>
      <t xml:space="preserve"> Contribucion al estudio cariologico del genero </t>
    </r>
    <r>
      <rPr>
        <i/>
        <sz val="11"/>
        <color theme="1"/>
        <rFont val="Calibri"/>
        <family val="2"/>
        <charset val="238"/>
        <scheme val="minor"/>
      </rPr>
      <t>Carduus</t>
    </r>
    <r>
      <rPr>
        <sz val="11"/>
        <color theme="1"/>
        <rFont val="Calibri"/>
        <family val="2"/>
        <charset val="238"/>
        <scheme val="minor"/>
      </rPr>
      <t xml:space="preserve"> en la peninsula Iberica. </t>
    </r>
    <r>
      <rPr>
        <i/>
        <sz val="11"/>
        <color theme="1"/>
        <rFont val="Calibri"/>
        <family val="2"/>
        <charset val="238"/>
        <scheme val="minor"/>
      </rPr>
      <t>Lagascalia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10:</t>
    </r>
    <r>
      <rPr>
        <sz val="11"/>
        <color theme="1"/>
        <rFont val="Calibri"/>
        <family val="2"/>
        <charset val="238"/>
        <scheme val="minor"/>
      </rPr>
      <t xml:space="preserve"> 65–81.</t>
    </r>
  </si>
  <si>
    <t>Devesa 1981</t>
  </si>
  <si>
    <t>18, 19, 20</t>
  </si>
  <si>
    <t>van Loon &amp; de Jong 1978</t>
  </si>
  <si>
    <r>
      <rPr>
        <b/>
        <sz val="11"/>
        <color theme="1"/>
        <rFont val="Calibri"/>
        <family val="2"/>
        <charset val="238"/>
        <scheme val="minor"/>
      </rPr>
      <t>Májovský J. et al. 1974.</t>
    </r>
    <r>
      <rPr>
        <sz val="11"/>
        <color theme="1"/>
        <rFont val="Calibri"/>
        <family val="2"/>
        <charset val="238"/>
        <scheme val="minor"/>
      </rPr>
      <t xml:space="preserve"> Index of chromosome numbers of Slovakian flora (Part 4). </t>
    </r>
    <r>
      <rPr>
        <i/>
        <sz val="11"/>
        <color theme="1"/>
        <rFont val="Calibri"/>
        <family val="2"/>
        <charset val="238"/>
        <scheme val="minor"/>
      </rPr>
      <t>Acta Facultatis Rerum Naturalium Universitatis Comenianae, Botanica,</t>
    </r>
    <r>
      <rPr>
        <sz val="11"/>
        <color theme="1"/>
        <rFont val="Calibri"/>
        <family val="2"/>
        <charset val="238"/>
        <scheme val="minor"/>
      </rPr>
      <t xml:space="preserve"> 23: 1–23.</t>
    </r>
  </si>
  <si>
    <t>Májovský et al. 1974</t>
  </si>
  <si>
    <t>Lovka et al. 1971</t>
  </si>
  <si>
    <r>
      <rPr>
        <b/>
        <sz val="11"/>
        <color theme="1"/>
        <rFont val="Calibri"/>
        <family val="2"/>
        <charset val="238"/>
        <scheme val="minor"/>
      </rPr>
      <t xml:space="preserve">Löve Á &amp; Kjellquist E. 1974. </t>
    </r>
    <r>
      <rPr>
        <sz val="11"/>
        <color theme="1"/>
        <rFont val="Calibri"/>
        <family val="2"/>
        <charset val="238"/>
        <scheme val="minor"/>
      </rPr>
      <t xml:space="preserve">Cytotaxonomy of Spanish plants. IV. Dicotyledons: Caesalpiniaceae- Asteraceae. </t>
    </r>
    <r>
      <rPr>
        <i/>
        <sz val="11"/>
        <color theme="1"/>
        <rFont val="Calibri"/>
        <family val="2"/>
        <charset val="238"/>
        <scheme val="minor"/>
      </rPr>
      <t>Lagascalia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4:</t>
    </r>
    <r>
      <rPr>
        <sz val="11"/>
        <color theme="1"/>
        <rFont val="Calibri"/>
        <family val="2"/>
        <charset val="238"/>
        <scheme val="minor"/>
      </rPr>
      <t xml:space="preserve"> 153–211. </t>
    </r>
  </si>
  <si>
    <t>Löve &amp; Kjellquist 1974</t>
  </si>
  <si>
    <t>Zemskova &amp; Ciklauri 1987</t>
  </si>
  <si>
    <r>
      <rPr>
        <b/>
        <sz val="11"/>
        <color theme="1"/>
        <rFont val="Calibri"/>
        <family val="2"/>
        <charset val="238"/>
        <scheme val="minor"/>
      </rPr>
      <t xml:space="preserve">Měsíček J. &amp; Javůrková-Jarolímová V. 1992. </t>
    </r>
    <r>
      <rPr>
        <sz val="11"/>
        <color theme="1"/>
        <rFont val="Calibri"/>
        <family val="2"/>
        <charset val="238"/>
        <scheme val="minor"/>
      </rPr>
      <t>List of chromosome numbers of the Czech vascular plants. Academia, Praha.</t>
    </r>
  </si>
  <si>
    <t>Měsíček &amp; Javůrková-Jarolímová 1992</t>
  </si>
  <si>
    <t>Borgen 1974</t>
  </si>
  <si>
    <r>
      <rPr>
        <b/>
        <sz val="11"/>
        <color theme="1"/>
        <rFont val="Calibri"/>
        <family val="2"/>
        <charset val="238"/>
        <scheme val="minor"/>
      </rPr>
      <t>Borgen L. 1974.</t>
    </r>
    <r>
      <rPr>
        <sz val="11"/>
        <color theme="1"/>
        <rFont val="Calibri"/>
        <family val="2"/>
        <charset val="238"/>
        <scheme val="minor"/>
      </rPr>
      <t xml:space="preserve"> Chromosome numbers of Macaronesian flowering plants II. </t>
    </r>
    <r>
      <rPr>
        <i/>
        <sz val="11"/>
        <color theme="1"/>
        <rFont val="Calibri"/>
        <family val="2"/>
        <charset val="238"/>
        <scheme val="minor"/>
      </rPr>
      <t>Norwegian Journal of Botany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21:</t>
    </r>
    <r>
      <rPr>
        <sz val="11"/>
        <color theme="1"/>
        <rFont val="Calibri"/>
        <family val="2"/>
        <charset val="238"/>
        <scheme val="minor"/>
      </rPr>
      <t xml:space="preserve"> 195–210. </t>
    </r>
  </si>
  <si>
    <r>
      <rPr>
        <b/>
        <sz val="11"/>
        <color theme="1"/>
        <rFont val="Calibri"/>
        <family val="2"/>
        <charset val="238"/>
        <scheme val="minor"/>
      </rPr>
      <t>Brilli-Cattarini AJB, Gubellini L. 1991.</t>
    </r>
    <r>
      <rPr>
        <sz val="11"/>
        <color theme="1"/>
        <rFont val="Calibri"/>
        <family val="2"/>
        <charset val="238"/>
        <scheme val="minor"/>
      </rPr>
      <t xml:space="preserve"> Una nuova specie di Cirsium (Compositae, Asteroideae, Cynareae) dell’Appennino etrusco meridionale. </t>
    </r>
    <r>
      <rPr>
        <i/>
        <sz val="11"/>
        <color theme="1"/>
        <rFont val="Calibri"/>
        <family val="2"/>
        <charset val="238"/>
        <scheme val="minor"/>
      </rPr>
      <t>Webbia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46:</t>
    </r>
    <r>
      <rPr>
        <sz val="11"/>
        <color theme="1"/>
        <rFont val="Calibri"/>
        <family val="2"/>
        <charset val="238"/>
        <scheme val="minor"/>
      </rPr>
      <t xml:space="preserve"> 7–17.</t>
    </r>
  </si>
  <si>
    <t>Brilli-Cattarini &amp; Gubellini 1991</t>
  </si>
  <si>
    <t>Murín et al. 1999</t>
  </si>
  <si>
    <r>
      <rPr>
        <b/>
        <sz val="11"/>
        <color theme="1"/>
        <rFont val="Calibri"/>
        <family val="2"/>
        <charset val="238"/>
        <scheme val="minor"/>
      </rPr>
      <t>Murín A, Svobodová Z, Májovský J. &amp; Feráková V. 1999.</t>
    </r>
    <r>
      <rPr>
        <sz val="11"/>
        <color theme="1"/>
        <rFont val="Calibri"/>
        <family val="2"/>
        <charset val="238"/>
        <scheme val="minor"/>
      </rPr>
      <t xml:space="preserve"> Chromosome numbers of some species of the Slovak flora. </t>
    </r>
    <r>
      <rPr>
        <i/>
        <sz val="11"/>
        <color theme="1"/>
        <rFont val="Calibri"/>
        <family val="2"/>
        <charset val="238"/>
        <scheme val="minor"/>
      </rPr>
      <t>Thaiszia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9:</t>
    </r>
    <r>
      <rPr>
        <sz val="11"/>
        <color theme="1"/>
        <rFont val="Calibri"/>
        <family val="2"/>
        <charset val="238"/>
        <scheme val="minor"/>
      </rPr>
      <t xml:space="preserve"> 31–40.</t>
    </r>
  </si>
  <si>
    <t>Marcucci &amp; Tornadore 1997</t>
  </si>
  <si>
    <r>
      <rPr>
        <b/>
        <sz val="11"/>
        <color theme="1"/>
        <rFont val="Calibri"/>
        <family val="2"/>
        <charset val="238"/>
        <scheme val="minor"/>
      </rPr>
      <t>Marcucci R. &amp; Tornadore N. 1997.</t>
    </r>
    <r>
      <rPr>
        <sz val="11"/>
        <color theme="1"/>
        <rFont val="Calibri"/>
        <family val="2"/>
        <charset val="238"/>
        <scheme val="minor"/>
      </rPr>
      <t xml:space="preserve"> Mediterranean chromosome number reports 7 (878–884). </t>
    </r>
    <r>
      <rPr>
        <i/>
        <sz val="11"/>
        <color theme="1"/>
        <rFont val="Calibri"/>
        <family val="2"/>
        <charset val="238"/>
        <scheme val="minor"/>
      </rPr>
      <t>Flora Mediterranea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7:</t>
    </r>
    <r>
      <rPr>
        <sz val="11"/>
        <color theme="1"/>
        <rFont val="Calibri"/>
        <family val="2"/>
        <charset val="238"/>
        <scheme val="minor"/>
      </rPr>
      <t xml:space="preserve"> 262–267. </t>
    </r>
  </si>
  <si>
    <t>Özcan et al. 2011</t>
  </si>
  <si>
    <r>
      <rPr>
        <b/>
        <sz val="11"/>
        <color theme="1"/>
        <rFont val="Calibri"/>
        <family val="2"/>
        <charset val="238"/>
        <scheme val="minor"/>
      </rPr>
      <t>Dalgaard V. 1991.</t>
    </r>
    <r>
      <rPr>
        <sz val="11"/>
        <color theme="1"/>
        <rFont val="Calibri"/>
        <family val="2"/>
        <charset val="238"/>
        <scheme val="minor"/>
      </rPr>
      <t xml:space="preserve"> Chromosome studies in flowering plants from Macaronesia II. </t>
    </r>
    <r>
      <rPr>
        <i/>
        <sz val="11"/>
        <color theme="1"/>
        <rFont val="Calibri"/>
        <family val="2"/>
        <charset val="238"/>
        <scheme val="minor"/>
      </rPr>
      <t>Willdenowia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20:</t>
    </r>
    <r>
      <rPr>
        <sz val="11"/>
        <color theme="1"/>
        <rFont val="Calibri"/>
        <family val="2"/>
        <charset val="238"/>
        <scheme val="minor"/>
      </rPr>
      <t xml:space="preserve"> 139–152.</t>
    </r>
  </si>
  <si>
    <t>Dalgaard 1991</t>
  </si>
  <si>
    <r>
      <rPr>
        <b/>
        <sz val="11"/>
        <color theme="1"/>
        <rFont val="Calibri"/>
        <family val="2"/>
        <charset val="238"/>
        <scheme val="minor"/>
      </rPr>
      <t>Talavera S. 1974.</t>
    </r>
    <r>
      <rPr>
        <sz val="11"/>
        <color theme="1"/>
        <rFont val="Calibri"/>
        <family val="2"/>
        <charset val="238"/>
        <scheme val="minor"/>
      </rPr>
      <t xml:space="preserve"> Contribución al estudio cariológico del género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en la Península Ibérica. </t>
    </r>
    <r>
      <rPr>
        <i/>
        <sz val="11"/>
        <color theme="1"/>
        <rFont val="Calibri"/>
        <family val="2"/>
        <charset val="238"/>
        <scheme val="minor"/>
      </rPr>
      <t>Lagascalia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4:</t>
    </r>
    <r>
      <rPr>
        <sz val="11"/>
        <color theme="1"/>
        <rFont val="Calibri"/>
        <family val="2"/>
        <charset val="238"/>
        <scheme val="minor"/>
      </rPr>
      <t xml:space="preserve"> 285–296.</t>
    </r>
  </si>
  <si>
    <t>Talavera 1974</t>
  </si>
  <si>
    <r>
      <rPr>
        <b/>
        <sz val="11"/>
        <color theme="1"/>
        <rFont val="Calibri"/>
        <family val="2"/>
        <charset val="238"/>
        <scheme val="minor"/>
      </rPr>
      <t>Özcan M, Hayırlıoglu- Ayaz S. &amp; Inceer H. 2008.</t>
    </r>
    <r>
      <rPr>
        <sz val="11"/>
        <color theme="1"/>
        <rFont val="Calibri"/>
        <family val="2"/>
        <charset val="238"/>
        <scheme val="minor"/>
      </rPr>
      <t xml:space="preserve"> Chromosome counts of some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(Asteraceae, Cardueae) taxa from Turkey. </t>
    </r>
    <r>
      <rPr>
        <i/>
        <sz val="11"/>
        <color theme="1"/>
        <rFont val="Calibri"/>
        <family val="2"/>
        <charset val="238"/>
        <scheme val="minor"/>
      </rPr>
      <t>Caryologia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61:</t>
    </r>
    <r>
      <rPr>
        <sz val="11"/>
        <color theme="1"/>
        <rFont val="Calibri"/>
        <family val="2"/>
        <charset val="238"/>
        <scheme val="minor"/>
      </rPr>
      <t xml:space="preserve"> 375–382.</t>
    </r>
  </si>
  <si>
    <r>
      <rPr>
        <b/>
        <sz val="11"/>
        <color theme="1"/>
        <rFont val="Calibri"/>
        <family val="2"/>
        <charset val="238"/>
        <scheme val="minor"/>
      </rPr>
      <t>Özcan M, Hayırlıoglu-Ayaz S. &amp; Inceer H. 2011.</t>
    </r>
    <r>
      <rPr>
        <sz val="11"/>
        <color theme="1"/>
        <rFont val="Calibri"/>
        <family val="2"/>
        <charset val="238"/>
        <scheme val="minor"/>
      </rPr>
      <t xml:space="preserve"> Chromosome reports in some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(Asteraceae, Cardueae) taxa from north-east Anatolia. </t>
    </r>
    <r>
      <rPr>
        <i/>
        <sz val="11"/>
        <color theme="1"/>
        <rFont val="Calibri"/>
        <family val="2"/>
        <charset val="238"/>
        <scheme val="minor"/>
      </rPr>
      <t>Caryologia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64:</t>
    </r>
    <r>
      <rPr>
        <sz val="11"/>
        <color theme="1"/>
        <rFont val="Calibri"/>
        <family val="2"/>
        <charset val="238"/>
        <scheme val="minor"/>
      </rPr>
      <t xml:space="preserve"> 55–66.</t>
    </r>
  </si>
  <si>
    <r>
      <rPr>
        <b/>
        <sz val="11"/>
        <color theme="1"/>
        <rFont val="Calibri"/>
        <family val="2"/>
        <charset val="238"/>
        <scheme val="minor"/>
      </rPr>
      <t>Montanari S, Faggi G. &amp; Maltoni A. 2012.</t>
    </r>
    <r>
      <rPr>
        <sz val="11"/>
        <color theme="1"/>
        <rFont val="Calibri"/>
        <family val="2"/>
        <charset val="238"/>
        <scheme val="minor"/>
      </rPr>
      <t xml:space="preserve"> Nuove stazioni di </t>
    </r>
    <r>
      <rPr>
        <i/>
        <sz val="11"/>
        <color theme="1"/>
        <rFont val="Calibri"/>
        <family val="2"/>
        <charset val="238"/>
        <scheme val="minor"/>
      </rPr>
      <t>Cirsium creticum</t>
    </r>
    <r>
      <rPr>
        <sz val="11"/>
        <color theme="1"/>
        <rFont val="Calibri"/>
        <family val="2"/>
        <charset val="238"/>
        <scheme val="minor"/>
      </rPr>
      <t xml:space="preserve"> (Lam.) d’Urv. subsp. triumfetti (Lacaita) K. Werner (Cardo cretese) per la Romagna. </t>
    </r>
    <r>
      <rPr>
        <i/>
        <sz val="11"/>
        <color theme="1"/>
        <rFont val="Calibri"/>
        <family val="2"/>
        <charset val="238"/>
        <scheme val="minor"/>
      </rPr>
      <t>Quaderno di Studi e Notizie di Storia Naturale della Romagna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36:</t>
    </r>
    <r>
      <rPr>
        <sz val="11"/>
        <color theme="1"/>
        <rFont val="Calibri"/>
        <family val="2"/>
        <charset val="238"/>
        <scheme val="minor"/>
      </rPr>
      <t xml:space="preserve"> 7-15.</t>
    </r>
  </si>
  <si>
    <r>
      <rPr>
        <b/>
        <sz val="11"/>
        <color theme="1"/>
        <rFont val="Calibri"/>
        <family val="2"/>
        <charset val="238"/>
        <scheme val="minor"/>
      </rPr>
      <t>Loureiro J, Castro M, Cerca de Oliveira J, Mota L. &amp; Torices R. 2013.</t>
    </r>
    <r>
      <rPr>
        <sz val="11"/>
        <color theme="1"/>
        <rFont val="Calibri"/>
        <family val="2"/>
        <charset val="238"/>
        <scheme val="minor"/>
      </rPr>
      <t xml:space="preserve"> Genome size variation and polyploidy incidence in the alpine flora from Spain. </t>
    </r>
    <r>
      <rPr>
        <i/>
        <sz val="11"/>
        <color theme="1"/>
        <rFont val="Calibri"/>
        <family val="2"/>
        <charset val="238"/>
        <scheme val="minor"/>
      </rPr>
      <t>Anales del Jardín Botánico de Madrid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70:</t>
    </r>
    <r>
      <rPr>
        <sz val="11"/>
        <color theme="1"/>
        <rFont val="Calibri"/>
        <family val="2"/>
        <charset val="238"/>
        <scheme val="minor"/>
      </rPr>
      <t xml:space="preserve"> 39-47.</t>
    </r>
  </si>
  <si>
    <r>
      <rPr>
        <b/>
        <sz val="11"/>
        <color theme="1"/>
        <rFont val="Calibri"/>
        <family val="2"/>
        <charset val="238"/>
        <scheme val="minor"/>
      </rPr>
      <t>Garcia S, Hidalgo O, Jakovljević I, Siljak-Yakovlev S, Vigo J, Garnatje T. &amp; Vallès J. 2013.</t>
    </r>
    <r>
      <rPr>
        <sz val="11"/>
        <color theme="1"/>
        <rFont val="Calibri"/>
        <family val="2"/>
        <charset val="238"/>
        <scheme val="minor"/>
      </rPr>
      <t xml:space="preserve"> New data on genome size in 128 Asteraceae species and subspecies, with first assessments for 40 genera, 3 tribes and 2 subfamilies. </t>
    </r>
    <r>
      <rPr>
        <i/>
        <sz val="11"/>
        <color theme="1"/>
        <rFont val="Calibri"/>
        <family val="2"/>
        <charset val="238"/>
        <scheme val="minor"/>
      </rPr>
      <t>Plant Biosystems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147:</t>
    </r>
    <r>
      <rPr>
        <sz val="11"/>
        <color theme="1"/>
        <rFont val="Calibri"/>
        <family val="2"/>
        <charset val="238"/>
        <scheme val="minor"/>
      </rPr>
      <t xml:space="preserve"> 1219–1227.</t>
    </r>
  </si>
  <si>
    <r>
      <rPr>
        <b/>
        <sz val="11"/>
        <color theme="1"/>
        <rFont val="Calibri"/>
        <family val="2"/>
        <charset val="238"/>
        <scheme val="minor"/>
      </rPr>
      <t>Khaldi S, Hidalgo O, Garnatje T. &amp; El Gazzah M. 2014.</t>
    </r>
    <r>
      <rPr>
        <sz val="11"/>
        <color theme="1"/>
        <rFont val="Calibri"/>
        <family val="2"/>
        <charset val="238"/>
        <scheme val="minor"/>
      </rPr>
      <t xml:space="preserve"> Karyological and genome size insights into cardoon (</t>
    </r>
    <r>
      <rPr>
        <i/>
        <sz val="11"/>
        <color theme="1"/>
        <rFont val="Calibri"/>
        <family val="2"/>
        <charset val="238"/>
        <scheme val="minor"/>
      </rPr>
      <t>Cynara cardunculus</t>
    </r>
    <r>
      <rPr>
        <sz val="11"/>
        <color theme="1"/>
        <rFont val="Calibri"/>
        <family val="2"/>
        <charset val="238"/>
        <scheme val="minor"/>
      </rPr>
      <t xml:space="preserve"> L., Asteraceae) in Tunisia. </t>
    </r>
    <r>
      <rPr>
        <i/>
        <sz val="11"/>
        <color theme="1"/>
        <rFont val="Calibri"/>
        <family val="2"/>
        <charset val="238"/>
        <scheme val="minor"/>
      </rPr>
      <t>Caryologia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67:</t>
    </r>
    <r>
      <rPr>
        <sz val="11"/>
        <color theme="1"/>
        <rFont val="Calibri"/>
        <family val="2"/>
        <charset val="238"/>
        <scheme val="minor"/>
      </rPr>
      <t xml:space="preserve"> 57–62.</t>
    </r>
  </si>
  <si>
    <r>
      <rPr>
        <b/>
        <sz val="11"/>
        <color theme="1"/>
        <rFont val="Calibri"/>
        <family val="2"/>
        <charset val="238"/>
        <scheme val="minor"/>
      </rPr>
      <t>Köstekçi S. &amp; Arabacı T. 2011.</t>
    </r>
    <r>
      <rPr>
        <sz val="11"/>
        <color theme="1"/>
        <rFont val="Calibri"/>
        <family val="2"/>
        <charset val="238"/>
        <scheme val="minor"/>
      </rPr>
      <t xml:space="preserve"> Cypsela morphology of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sect.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(Asteraceae) taxa in Turkey. </t>
    </r>
    <r>
      <rPr>
        <i/>
        <sz val="11"/>
        <color theme="1"/>
        <rFont val="Calibri"/>
        <family val="2"/>
        <charset val="238"/>
        <scheme val="minor"/>
      </rPr>
      <t>Biologia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66:</t>
    </r>
    <r>
      <rPr>
        <sz val="11"/>
        <color theme="1"/>
        <rFont val="Calibri"/>
        <family val="2"/>
        <charset val="238"/>
        <scheme val="minor"/>
      </rPr>
      <t xml:space="preserve"> 988–995.</t>
    </r>
  </si>
  <si>
    <r>
      <rPr>
        <b/>
        <sz val="11"/>
        <color theme="1"/>
        <rFont val="Calibri"/>
        <family val="2"/>
        <charset val="238"/>
        <scheme val="minor"/>
      </rPr>
      <t>Köstekçi S. &amp; Arabacı T. 2015.</t>
    </r>
    <r>
      <rPr>
        <sz val="11"/>
        <color theme="1"/>
        <rFont val="Calibri"/>
        <family val="2"/>
        <charset val="238"/>
        <scheme val="minor"/>
      </rPr>
      <t xml:space="preserve"> Cypsela morphology of </t>
    </r>
    <r>
      <rPr>
        <i/>
        <sz val="11"/>
        <color theme="1"/>
        <rFont val="Calibri"/>
        <family val="2"/>
        <charset val="238"/>
        <scheme val="minor"/>
      </rPr>
      <t>Carduus</t>
    </r>
    <r>
      <rPr>
        <sz val="11"/>
        <color theme="1"/>
        <rFont val="Calibri"/>
        <family val="2"/>
        <charset val="238"/>
        <scheme val="minor"/>
      </rPr>
      <t xml:space="preserve"> L. (Asteraceae) taxa in Turkey and its taxonomic implications. </t>
    </r>
    <r>
      <rPr>
        <i/>
        <sz val="11"/>
        <color theme="1"/>
        <rFont val="Calibri"/>
        <family val="2"/>
        <charset val="238"/>
        <scheme val="minor"/>
      </rPr>
      <t>Acta Botanica Gallica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162:</t>
    </r>
    <r>
      <rPr>
        <sz val="11"/>
        <color theme="1"/>
        <rFont val="Calibri"/>
        <family val="2"/>
        <charset val="238"/>
        <scheme val="minor"/>
      </rPr>
      <t xml:space="preserve"> 11–26.</t>
    </r>
  </si>
  <si>
    <r>
      <rPr>
        <b/>
        <sz val="11"/>
        <color theme="1"/>
        <rFont val="Calibri"/>
        <family val="2"/>
        <charset val="238"/>
        <scheme val="minor"/>
      </rPr>
      <t>Michálková E, Šmerda J, Knoll A. &amp; Bureš P. 2018.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×</t>
    </r>
    <r>
      <rPr>
        <i/>
        <sz val="11"/>
        <color theme="1"/>
        <rFont val="Calibri"/>
        <family val="2"/>
        <charset val="238"/>
        <scheme val="minor"/>
      </rPr>
      <t>sudae</t>
    </r>
    <r>
      <rPr>
        <sz val="11"/>
        <color theme="1"/>
        <rFont val="Calibri"/>
        <family val="2"/>
        <charset val="238"/>
        <scheme val="minor"/>
      </rPr>
      <t xml:space="preserve">: a new interspecific hybrid between rare Alpine thistles. </t>
    </r>
    <r>
      <rPr>
        <i/>
        <sz val="11"/>
        <color theme="1"/>
        <rFont val="Calibri"/>
        <family val="2"/>
        <charset val="238"/>
        <scheme val="minor"/>
      </rPr>
      <t>Preslia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90:</t>
    </r>
    <r>
      <rPr>
        <sz val="11"/>
        <color theme="1"/>
        <rFont val="Calibri"/>
        <family val="2"/>
        <charset val="238"/>
        <scheme val="minor"/>
      </rPr>
      <t xml:space="preserve"> 347–365. </t>
    </r>
  </si>
  <si>
    <r>
      <rPr>
        <b/>
        <sz val="11"/>
        <color theme="1"/>
        <rFont val="Calibri"/>
        <family val="2"/>
        <charset val="238"/>
        <scheme val="minor"/>
      </rPr>
      <t>Özcan M, Demiralay M. &amp; Kahriman A. 2015.</t>
    </r>
    <r>
      <rPr>
        <sz val="11"/>
        <color theme="1"/>
        <rFont val="Calibri"/>
        <family val="2"/>
        <charset val="238"/>
        <scheme val="minor"/>
      </rPr>
      <t xml:space="preserve"> Leaf anatomical notes on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Miller (Asteraceae, Carduoideae) from Turkey. </t>
    </r>
    <r>
      <rPr>
        <i/>
        <sz val="11"/>
        <color theme="1"/>
        <rFont val="Calibri"/>
        <family val="2"/>
        <charset val="238"/>
        <scheme val="minor"/>
      </rPr>
      <t>Plant Systematics &amp; Evolution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301:</t>
    </r>
    <r>
      <rPr>
        <sz val="11"/>
        <color theme="1"/>
        <rFont val="Calibri"/>
        <family val="2"/>
        <charset val="238"/>
        <scheme val="minor"/>
      </rPr>
      <t xml:space="preserve"> 1995–2012.</t>
    </r>
  </si>
  <si>
    <r>
      <rPr>
        <b/>
        <sz val="11"/>
        <color theme="1"/>
        <rFont val="Calibri"/>
        <family val="2"/>
        <charset val="238"/>
        <scheme val="minor"/>
      </rPr>
      <t>Šmarda P, Knápek O, Březinová A, Horová L, Grulich V, Danihelka J, Veselý P, Šmerda J, Rotreklová O. &amp; Bureš P. 2019.</t>
    </r>
    <r>
      <rPr>
        <sz val="11"/>
        <color theme="1"/>
        <rFont val="Calibri"/>
        <family val="2"/>
        <charset val="238"/>
        <scheme val="minor"/>
      </rPr>
      <t xml:space="preserve"> Genome sizes and genomic guanine+cytosine (GC) contents of the Czech vascular flora with new estimates for 1700 species. </t>
    </r>
    <r>
      <rPr>
        <i/>
        <sz val="11"/>
        <color theme="1"/>
        <rFont val="Calibri"/>
        <family val="2"/>
        <charset val="238"/>
        <scheme val="minor"/>
      </rPr>
      <t>Preslia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91:</t>
    </r>
    <r>
      <rPr>
        <sz val="11"/>
        <color theme="1"/>
        <rFont val="Calibri"/>
        <family val="2"/>
        <charset val="238"/>
        <scheme val="minor"/>
      </rPr>
      <t xml:space="preserve"> 117–142.</t>
    </r>
  </si>
  <si>
    <r>
      <rPr>
        <b/>
        <sz val="11"/>
        <color theme="1"/>
        <rFont val="Calibri"/>
        <family val="2"/>
        <charset val="238"/>
        <scheme val="minor"/>
      </rPr>
      <t>Zemskova EA. &amp; Ciklauri MT. 1987.</t>
    </r>
    <r>
      <rPr>
        <sz val="11"/>
        <color theme="1"/>
        <rFont val="Calibri"/>
        <family val="2"/>
        <charset val="238"/>
        <scheme val="minor"/>
      </rPr>
      <t xml:space="preserve"> Chromosome numbers in some species of the genus Carduus (Asteraceae) in the flora of Caucasus. </t>
    </r>
    <r>
      <rPr>
        <i/>
        <sz val="11"/>
        <color theme="1"/>
        <rFont val="Calibri"/>
        <family val="2"/>
        <charset val="238"/>
        <scheme val="minor"/>
      </rPr>
      <t>Botanicheski Zhurnal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72:</t>
    </r>
    <r>
      <rPr>
        <sz val="11"/>
        <color theme="1"/>
        <rFont val="Calibri"/>
        <family val="2"/>
        <charset val="238"/>
        <scheme val="minor"/>
      </rPr>
      <t xml:space="preserve"> 542.</t>
    </r>
  </si>
  <si>
    <r>
      <rPr>
        <b/>
        <sz val="11"/>
        <color theme="1"/>
        <rFont val="Calibri"/>
        <family val="2"/>
        <charset val="238"/>
        <scheme val="minor"/>
      </rPr>
      <t>Tonian TR. 1982.</t>
    </r>
    <r>
      <rPr>
        <sz val="11"/>
        <color theme="1"/>
        <rFont val="Calibri"/>
        <family val="2"/>
        <charset val="238"/>
        <scheme val="minor"/>
      </rPr>
      <t xml:space="preserve"> New chromosome numbers of the species of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in Armenia. </t>
    </r>
    <r>
      <rPr>
        <i/>
        <sz val="11"/>
        <color theme="1"/>
        <rFont val="Calibri"/>
        <family val="2"/>
        <charset val="238"/>
        <scheme val="minor"/>
      </rPr>
      <t>Utschenye Zapisky Erevanskogo Universiteta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3:</t>
    </r>
    <r>
      <rPr>
        <sz val="11"/>
        <color theme="1"/>
        <rFont val="Calibri"/>
        <family val="2"/>
        <charset val="238"/>
        <scheme val="minor"/>
      </rPr>
      <t xml:space="preserve"> 115–120. (In Russian).</t>
    </r>
  </si>
  <si>
    <t>Tonian 1982</t>
  </si>
  <si>
    <t>Strid 1983</t>
  </si>
  <si>
    <r>
      <rPr>
        <b/>
        <sz val="11"/>
        <color theme="1"/>
        <rFont val="Calibri"/>
        <family val="2"/>
        <charset val="238"/>
        <scheme val="minor"/>
      </rPr>
      <t>Czapik R. 1958.</t>
    </r>
    <r>
      <rPr>
        <sz val="11"/>
        <color theme="1"/>
        <rFont val="Calibri"/>
        <family val="2"/>
        <charset val="238"/>
        <scheme val="minor"/>
      </rPr>
      <t xml:space="preserve"> Karyological studies in species of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Mill. em. Scop, occuring in Poland. </t>
    </r>
    <r>
      <rPr>
        <i/>
        <sz val="11"/>
        <color theme="1"/>
        <rFont val="Calibri"/>
        <family val="2"/>
        <charset val="238"/>
        <scheme val="minor"/>
      </rPr>
      <t>Acta Societatis Botanicorum Poloniae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27:</t>
    </r>
    <r>
      <rPr>
        <sz val="11"/>
        <color theme="1"/>
        <rFont val="Calibri"/>
        <family val="2"/>
        <charset val="238"/>
        <scheme val="minor"/>
      </rPr>
      <t xml:space="preserve"> 483–489.</t>
    </r>
  </si>
  <si>
    <t>Czapik R. 1958</t>
  </si>
  <si>
    <t>Ownbey et al. 1975</t>
  </si>
  <si>
    <r>
      <rPr>
        <b/>
        <sz val="11"/>
        <color theme="1"/>
        <rFont val="Calibri"/>
        <family val="2"/>
        <charset val="238"/>
        <scheme val="minor"/>
      </rPr>
      <t>Özcan M. 2017.</t>
    </r>
    <r>
      <rPr>
        <sz val="11"/>
        <color theme="1"/>
        <rFont val="Calibri"/>
        <family val="2"/>
        <charset val="238"/>
        <scheme val="minor"/>
      </rPr>
      <t xml:space="preserve"> Cypsela micromorphology and anatomy in Cirsium sect. Lophiolepis (Asteraceae, Carduoideae) and its taxonomic implications. </t>
    </r>
    <r>
      <rPr>
        <i/>
        <sz val="11"/>
        <color theme="1"/>
        <rFont val="Calibri"/>
        <family val="2"/>
        <charset val="238"/>
        <scheme val="minor"/>
      </rPr>
      <t>Nordic Journal of Botany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35:</t>
    </r>
    <r>
      <rPr>
        <sz val="11"/>
        <color theme="1"/>
        <rFont val="Calibri"/>
        <family val="2"/>
        <charset val="238"/>
        <scheme val="minor"/>
      </rPr>
      <t xml:space="preserve"> 653–668.</t>
    </r>
  </si>
  <si>
    <r>
      <rPr>
        <b/>
        <sz val="11"/>
        <color theme="1"/>
        <rFont val="Calibri"/>
        <family val="2"/>
        <charset val="238"/>
        <scheme val="minor"/>
      </rPr>
      <t>Özcan M. &amp; Akinci N. 2019.</t>
    </r>
    <r>
      <rPr>
        <sz val="11"/>
        <color theme="1"/>
        <rFont val="Calibri"/>
        <family val="2"/>
        <charset val="238"/>
        <scheme val="minor"/>
      </rPr>
      <t xml:space="preserve"> Micromorpho-anatomical fruit characteristics and pappus features of representative Cardueae (Asteraceae) taxa: Their systematic significance. </t>
    </r>
    <r>
      <rPr>
        <i/>
        <sz val="11"/>
        <color theme="1"/>
        <rFont val="Calibri"/>
        <family val="2"/>
        <charset val="238"/>
        <scheme val="minor"/>
      </rPr>
      <t>Flora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256:</t>
    </r>
    <r>
      <rPr>
        <sz val="11"/>
        <color theme="1"/>
        <rFont val="Calibri"/>
        <family val="2"/>
        <charset val="238"/>
        <scheme val="minor"/>
      </rPr>
      <t xml:space="preserve"> 16–35.</t>
    </r>
  </si>
  <si>
    <r>
      <rPr>
        <b/>
        <sz val="11"/>
        <color theme="1"/>
        <rFont val="Calibri"/>
        <family val="2"/>
        <charset val="238"/>
        <scheme val="minor"/>
      </rPr>
      <t>Ownbey GB, Raven PH. &amp; Kyhos DW. 1975.</t>
    </r>
    <r>
      <rPr>
        <sz val="11"/>
        <color theme="1"/>
        <rFont val="Calibri"/>
        <family val="2"/>
        <charset val="238"/>
        <scheme val="minor"/>
      </rPr>
      <t xml:space="preserve"> Chromosome numbers in some North American species of the genus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. III. Western United States, Mexico, and Guatemala. </t>
    </r>
    <r>
      <rPr>
        <i/>
        <sz val="11"/>
        <color theme="1"/>
        <rFont val="Calibri"/>
        <family val="2"/>
        <charset val="238"/>
        <scheme val="minor"/>
      </rPr>
      <t>Brittonia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27:</t>
    </r>
    <r>
      <rPr>
        <sz val="11"/>
        <color theme="1"/>
        <rFont val="Calibri"/>
        <family val="2"/>
        <charset val="238"/>
        <scheme val="minor"/>
      </rPr>
      <t xml:space="preserve"> 297–304.</t>
    </r>
  </si>
  <si>
    <t>20–23(–30)</t>
  </si>
  <si>
    <t>Nouroozi et al. 2010</t>
  </si>
  <si>
    <r>
      <rPr>
        <b/>
        <sz val="11"/>
        <color theme="1"/>
        <rFont val="Calibri"/>
        <family val="2"/>
        <charset val="238"/>
        <scheme val="minor"/>
      </rPr>
      <t>Nouroozi M, Sheidai M, Attar F, Noormohammadi Z. 2010.</t>
    </r>
    <r>
      <rPr>
        <sz val="11"/>
        <color theme="1"/>
        <rFont val="Calibri"/>
        <family val="2"/>
        <charset val="238"/>
        <scheme val="minor"/>
      </rPr>
      <t xml:space="preserve"> Contribution to Cytotaxonomy of Iranian </t>
    </r>
    <r>
      <rPr>
        <i/>
        <sz val="11"/>
        <color theme="1"/>
        <rFont val="Calibri"/>
        <family val="2"/>
        <charset val="238"/>
        <scheme val="minor"/>
      </rPr>
      <t>Cirsium</t>
    </r>
    <r>
      <rPr>
        <sz val="11"/>
        <color theme="1"/>
        <rFont val="Calibri"/>
        <family val="2"/>
        <charset val="238"/>
        <scheme val="minor"/>
      </rPr>
      <t xml:space="preserve"> (Asteraceae). </t>
    </r>
    <r>
      <rPr>
        <i/>
        <sz val="11"/>
        <color theme="1"/>
        <rFont val="Calibri"/>
        <family val="2"/>
        <charset val="238"/>
        <scheme val="minor"/>
      </rPr>
      <t>Cytologia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75:</t>
    </r>
    <r>
      <rPr>
        <sz val="11"/>
        <color theme="1"/>
        <rFont val="Calibri"/>
        <family val="2"/>
        <charset val="238"/>
        <scheme val="minor"/>
      </rPr>
      <t xml:space="preserve"> 119–127.</t>
    </r>
  </si>
  <si>
    <t>Tonjan 1982</t>
  </si>
  <si>
    <t>Peruzzi et al. 2016</t>
  </si>
  <si>
    <r>
      <rPr>
        <b/>
        <sz val="11"/>
        <color theme="1"/>
        <rFont val="Calibri"/>
        <family val="2"/>
        <charset val="238"/>
        <scheme val="minor"/>
      </rPr>
      <t>Peruzzi L, Astuti G, Bartolucci F, Conti F. &amp; Roma-Marzio F. 2016.</t>
    </r>
    <r>
      <rPr>
        <sz val="11"/>
        <color theme="1"/>
        <rFont val="Calibri"/>
        <family val="2"/>
        <charset val="238"/>
        <scheme val="minor"/>
      </rPr>
      <t xml:space="preserve"> Chromosome numbers for the Italian flora. 1. </t>
    </r>
    <r>
      <rPr>
        <i/>
        <sz val="11"/>
        <color theme="1"/>
        <rFont val="Calibri"/>
        <family val="2"/>
        <charset val="238"/>
        <scheme val="minor"/>
      </rPr>
      <t>Italian Botanist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2:</t>
    </r>
    <r>
      <rPr>
        <sz val="11"/>
        <color theme="1"/>
        <rFont val="Calibri"/>
        <family val="2"/>
        <charset val="238"/>
        <scheme val="minor"/>
      </rPr>
      <t xml:space="preserve"> 29–42.</t>
    </r>
  </si>
  <si>
    <t>Tonjan 1982, Nouroozi et al. 2010</t>
  </si>
  <si>
    <t>Özcan et al. 2008</t>
  </si>
  <si>
    <t>Ploidy/DNA-ploidy</t>
  </si>
  <si>
    <t>(20–)22</t>
  </si>
  <si>
    <t>(24–)32</t>
  </si>
  <si>
    <r>
      <rPr>
        <b/>
        <sz val="11"/>
        <color theme="1"/>
        <rFont val="Calibri"/>
        <family val="2"/>
        <charset val="238"/>
        <scheme val="minor"/>
      </rPr>
      <t>Magulaev AJ. 1986.</t>
    </r>
    <r>
      <rPr>
        <sz val="11"/>
        <color theme="1"/>
        <rFont val="Calibri"/>
        <family val="2"/>
        <charset val="238"/>
        <scheme val="minor"/>
      </rPr>
      <t xml:space="preserve"> Chromosome numbers in some species of flowering plants of the Crimea and Caucasus floras. </t>
    </r>
    <r>
      <rPr>
        <i/>
        <sz val="11"/>
        <color theme="1"/>
        <rFont val="Calibri"/>
        <family val="2"/>
        <charset val="238"/>
        <scheme val="minor"/>
      </rPr>
      <t>Botanicheski Zhurnal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71:</t>
    </r>
    <r>
      <rPr>
        <sz val="11"/>
        <color theme="1"/>
        <rFont val="Calibri"/>
        <family val="2"/>
        <charset val="238"/>
        <scheme val="minor"/>
      </rPr>
      <t xml:space="preserve"> 1575–1578.</t>
    </r>
  </si>
  <si>
    <t>Magulaev 1986</t>
  </si>
  <si>
    <r>
      <rPr>
        <b/>
        <sz val="11"/>
        <color theme="1"/>
        <rFont val="Calibri"/>
        <family val="2"/>
        <charset val="238"/>
        <scheme val="minor"/>
      </rPr>
      <t>Rice A., Glick L., Abadi S., Einhorn M., Kopelman N. M., Salman-Minkov A., Mayzel J., Chay O. &amp; Mayrose I. 2015.</t>
    </r>
    <r>
      <rPr>
        <sz val="11"/>
        <color theme="1"/>
        <rFont val="Calibri"/>
        <family val="2"/>
        <charset val="238"/>
        <scheme val="minor"/>
      </rPr>
      <t xml:space="preserve"> The Chromosome Counts Database (CCDB) - a community resource of plant chromosome numbers. </t>
    </r>
    <r>
      <rPr>
        <i/>
        <sz val="11"/>
        <color theme="1"/>
        <rFont val="Calibri"/>
        <family val="2"/>
        <charset val="238"/>
        <scheme val="minor"/>
      </rPr>
      <t>New Phytologist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206:</t>
    </r>
    <r>
      <rPr>
        <sz val="11"/>
        <color theme="1"/>
        <rFont val="Calibri"/>
        <family val="2"/>
        <charset val="238"/>
        <scheme val="minor"/>
      </rPr>
      <t xml:space="preserve"> 19–26, http://ccdb.tau.ac.il (Accessed 19 Aug. 2022).</t>
    </r>
  </si>
  <si>
    <t>Rice et al. 2015</t>
  </si>
  <si>
    <r>
      <rPr>
        <b/>
        <sz val="11"/>
        <color theme="1"/>
        <rFont val="Calibri"/>
        <family val="2"/>
        <charset val="238"/>
        <scheme val="minor"/>
      </rPr>
      <t>Strid A. 1983.</t>
    </r>
    <r>
      <rPr>
        <sz val="11"/>
        <color theme="1"/>
        <rFont val="Calibri"/>
        <family val="2"/>
        <charset val="238"/>
        <scheme val="minor"/>
      </rPr>
      <t xml:space="preserve"> Reports. In: Löve Á, ed, IOPB chromosome number reports LXXVIII. </t>
    </r>
    <r>
      <rPr>
        <i/>
        <sz val="11"/>
        <color theme="1"/>
        <rFont val="Calibri"/>
        <family val="2"/>
        <charset val="238"/>
        <scheme val="minor"/>
      </rPr>
      <t>Taxon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32:</t>
    </r>
    <r>
      <rPr>
        <sz val="11"/>
        <color theme="1"/>
        <rFont val="Calibri"/>
        <family val="2"/>
        <charset val="238"/>
        <scheme val="minor"/>
      </rPr>
      <t xml:space="preserve"> 138–140. </t>
    </r>
  </si>
  <si>
    <r>
      <rPr>
        <b/>
        <sz val="11"/>
        <color theme="1"/>
        <rFont val="Calibri"/>
        <family val="2"/>
        <charset val="238"/>
        <scheme val="minor"/>
      </rPr>
      <t>van Loon JC. &amp; de Jong H. 1978.</t>
    </r>
    <r>
      <rPr>
        <sz val="11"/>
        <color theme="1"/>
        <rFont val="Calibri"/>
        <family val="2"/>
        <charset val="238"/>
        <scheme val="minor"/>
      </rPr>
      <t xml:space="preserve"> Reports. In: Löve Á, ed, IOPB Chromosome Number Reports LIX. </t>
    </r>
    <r>
      <rPr>
        <i/>
        <sz val="11"/>
        <color theme="1"/>
        <rFont val="Calibri"/>
        <family val="2"/>
        <charset val="238"/>
        <scheme val="minor"/>
      </rPr>
      <t>Taxon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27:</t>
    </r>
    <r>
      <rPr>
        <sz val="11"/>
        <color theme="1"/>
        <rFont val="Calibri"/>
        <family val="2"/>
        <charset val="238"/>
        <scheme val="minor"/>
      </rPr>
      <t xml:space="preserve"> 56–60.</t>
    </r>
  </si>
  <si>
    <r>
      <rPr>
        <b/>
        <sz val="11"/>
        <color theme="1"/>
        <rFont val="Calibri"/>
        <family val="2"/>
        <charset val="238"/>
        <scheme val="minor"/>
      </rPr>
      <t>Lovka M, Sušnik F, Löve Á &amp; Löve D. 1971.</t>
    </r>
    <r>
      <rPr>
        <sz val="11"/>
        <color theme="1"/>
        <rFont val="Calibri"/>
        <family val="2"/>
        <charset val="238"/>
        <scheme val="minor"/>
      </rPr>
      <t xml:space="preserve"> Reports. In: Löve Á, ed, IOPB Chromosome Number Reports XXXIV. </t>
    </r>
    <r>
      <rPr>
        <i/>
        <sz val="11"/>
        <color theme="1"/>
        <rFont val="Calibri"/>
        <family val="2"/>
        <charset val="238"/>
        <scheme val="minor"/>
      </rPr>
      <t>Taxon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20:</t>
    </r>
    <r>
      <rPr>
        <sz val="11"/>
        <color theme="1"/>
        <rFont val="Calibri"/>
        <family val="2"/>
        <charset val="238"/>
        <scheme val="minor"/>
      </rPr>
      <t xml:space="preserve"> 788–792.</t>
    </r>
  </si>
  <si>
    <r>
      <rPr>
        <b/>
        <sz val="11"/>
        <color theme="1"/>
        <rFont val="Calibri"/>
        <family val="2"/>
        <charset val="238"/>
        <scheme val="minor"/>
      </rPr>
      <t>Hamzé SI. &amp; Jolls CL. 2000.</t>
    </r>
    <r>
      <rPr>
        <sz val="11"/>
        <color theme="1"/>
        <rFont val="Calibri"/>
        <family val="2"/>
        <charset val="238"/>
        <scheme val="minor"/>
      </rPr>
      <t xml:space="preserve"> Germination Ecology of a Federally Threatened Endemic Thistle, </t>
    </r>
    <r>
      <rPr>
        <i/>
        <sz val="11"/>
        <color theme="1"/>
        <rFont val="Calibri"/>
        <family val="2"/>
        <charset val="238"/>
        <scheme val="minor"/>
      </rPr>
      <t>Cirsium pitcheri</t>
    </r>
    <r>
      <rPr>
        <sz val="11"/>
        <color theme="1"/>
        <rFont val="Calibri"/>
        <family val="2"/>
        <charset val="238"/>
        <scheme val="minor"/>
      </rPr>
      <t xml:space="preserve">, of the Great Lakes. </t>
    </r>
    <r>
      <rPr>
        <i/>
        <sz val="11"/>
        <color theme="1"/>
        <rFont val="Calibri"/>
        <family val="2"/>
        <charset val="238"/>
        <scheme val="minor"/>
      </rPr>
      <t>American Midland Naturalist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143:</t>
    </r>
    <r>
      <rPr>
        <sz val="11"/>
        <color theme="1"/>
        <rFont val="Calibri"/>
        <family val="2"/>
        <charset val="238"/>
        <scheme val="minor"/>
      </rPr>
      <t xml:space="preserve"> 141–153.</t>
    </r>
  </si>
  <si>
    <t>A–B</t>
  </si>
  <si>
    <t>B–P</t>
  </si>
  <si>
    <t>Life history*</t>
  </si>
  <si>
    <t>34, (68)</t>
  </si>
  <si>
    <t>(34), 68, (102)</t>
  </si>
  <si>
    <r>
      <rPr>
        <b/>
        <sz val="11"/>
        <color theme="1"/>
        <rFont val="Calibri"/>
        <family val="2"/>
        <charset val="238"/>
        <scheme val="minor"/>
      </rPr>
      <t>Arano H. 1957.</t>
    </r>
    <r>
      <rPr>
        <sz val="11"/>
        <color theme="1"/>
        <rFont val="Calibri"/>
        <family val="2"/>
        <charset val="238"/>
        <scheme val="minor"/>
      </rPr>
      <t xml:space="preserve"> The karyotype analysis and its karyotaxonomic consideration in some genera of subtribe Carduinae. </t>
    </r>
    <r>
      <rPr>
        <i/>
        <sz val="11"/>
        <color theme="1"/>
        <rFont val="Calibri"/>
        <family val="2"/>
        <charset val="238"/>
        <scheme val="minor"/>
      </rPr>
      <t>Japanese Journal of Genetics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32:</t>
    </r>
    <r>
      <rPr>
        <sz val="11"/>
        <color theme="1"/>
        <rFont val="Calibri"/>
        <family val="2"/>
        <charset val="238"/>
        <scheme val="minor"/>
      </rPr>
      <t xml:space="preserve"> 323–332.</t>
    </r>
  </si>
  <si>
    <r>
      <rPr>
        <b/>
        <sz val="11"/>
        <color theme="1"/>
        <rFont val="Calibri"/>
        <family val="2"/>
        <charset val="238"/>
        <scheme val="minor"/>
      </rPr>
      <t xml:space="preserve">Aishima T. 1936. </t>
    </r>
    <r>
      <rPr>
        <sz val="11"/>
        <color theme="1"/>
        <rFont val="Calibri"/>
        <family val="2"/>
        <charset val="238"/>
        <scheme val="minor"/>
      </rPr>
      <t xml:space="preserve">Chromosome numbers in the genus Cirsium. II. </t>
    </r>
    <r>
      <rPr>
        <i/>
        <sz val="11"/>
        <color theme="1"/>
        <rFont val="Calibri"/>
        <family val="2"/>
        <charset val="238"/>
        <scheme val="minor"/>
      </rPr>
      <t>Acta Phytotaxonomica et Geobotanica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5:</t>
    </r>
    <r>
      <rPr>
        <sz val="11"/>
        <color theme="1"/>
        <rFont val="Calibri"/>
        <family val="2"/>
        <charset val="238"/>
        <scheme val="minor"/>
      </rPr>
      <t xml:space="preserve"> 116–118.</t>
    </r>
  </si>
  <si>
    <t>Aishima 1936, Arano 1957</t>
  </si>
  <si>
    <t>Carduus crispus subsp. multiflorus</t>
  </si>
  <si>
    <t>Cirsium sorocephalum subsp. congestum</t>
  </si>
  <si>
    <t>Ptilostemon chamaepeuce var. chamaepeuce</t>
  </si>
  <si>
    <t>Ptilostemon chamaepeuce var. cyprius</t>
  </si>
  <si>
    <t>Carduus_carlinoides_ssp_hispanicus</t>
  </si>
  <si>
    <t>Cirsium_arvense_var_arvense</t>
  </si>
  <si>
    <t>Cirsium_arvense_var_setosum</t>
  </si>
  <si>
    <t>Cirsium_carniolicum_ssp_carniolicum</t>
  </si>
  <si>
    <t>Cirsium_carniolicum_ssp_rufescens</t>
  </si>
  <si>
    <t>Cirsium_creticum_ssp_creticum</t>
  </si>
  <si>
    <t>Cirsium_creticum_ssp_triumfettii</t>
  </si>
  <si>
    <t>Cirsium_pseudopersonata_ssp_kusnezowianum</t>
  </si>
  <si>
    <t>Cirsium_pseudopersonata_ssp_pseudopersonata</t>
  </si>
  <si>
    <t>Cirsium_pubigerum_var_caniforme</t>
  </si>
  <si>
    <t>Cirsium_pubigerum_var_pubigerum</t>
  </si>
  <si>
    <t>Cirsium_rhizocephalum_ssp_rhizocephalum</t>
  </si>
  <si>
    <t>Cirsium_simplex_ssp_armenum</t>
  </si>
  <si>
    <t>Cirsium_ciliatum_ssp_ciliatum</t>
  </si>
  <si>
    <t>Cirsium_ciliatum_ssp_szovitsii</t>
  </si>
  <si>
    <t>Cirsium_leucocephalum_ssp_leucocephalum</t>
  </si>
  <si>
    <t>Cirsium_leucocephalum_ssp_penicillatum</t>
  </si>
  <si>
    <t>Cirsium_richterianum_ssp_giraudiasii</t>
  </si>
  <si>
    <t>Cirsium_richterianum_ssp_richterianum</t>
  </si>
  <si>
    <t>Cirsium_vallis-demonii</t>
  </si>
  <si>
    <t>Galactites_tomentosus</t>
  </si>
  <si>
    <t>Cynara_cardunculus_ssp_scolymus</t>
  </si>
  <si>
    <t>Number of analyzed taxa</t>
  </si>
  <si>
    <t>Slope</t>
  </si>
  <si>
    <t>*</t>
  </si>
  <si>
    <r>
      <t>Predictor→Response (</t>
    </r>
    <r>
      <rPr>
        <b/>
        <i/>
        <sz val="14"/>
        <color theme="1"/>
        <rFont val="Calibri"/>
        <family val="2"/>
        <charset val="238"/>
        <scheme val="minor"/>
      </rPr>
      <t>Cirsium italicum</t>
    </r>
    <r>
      <rPr>
        <b/>
        <sz val="14"/>
        <color theme="1"/>
        <rFont val="Calibri"/>
        <family val="2"/>
        <charset val="238"/>
        <scheme val="minor"/>
      </rPr>
      <t xml:space="preserve"> ITS, ETS)</t>
    </r>
  </si>
  <si>
    <t>Lambda      (Lower 95% CI)</t>
  </si>
  <si>
    <t>Lambda    (Upper 95% CI)</t>
  </si>
  <si>
    <t>–</t>
  </si>
  <si>
    <t>log10(Monoploid (1Cx) genome size)</t>
  </si>
  <si>
    <t>log10(Chromosome size (2C/2n))</t>
  </si>
  <si>
    <t>log10(Achene weight)</t>
  </si>
  <si>
    <r>
      <rPr>
        <sz val="11"/>
        <color theme="1"/>
        <rFont val="Calibri"/>
        <family val="2"/>
        <charset val="238"/>
        <scheme val="minor"/>
      </rPr>
      <t>* A = annual; B = biennial/shortly perennial monocarpic; P = polycarpic; based on standard floras (Amaral Franco 1976; Bureš 2004; Charadze 1961, 1963; Devesa 2017a–e; Keil 2006; Kupicha 1975; Petrak 1979; Štěpánková 2004; Talavera 2017; Werner 1976a, b) and our field observation.</t>
    </r>
  </si>
  <si>
    <t>Geographic distribution***</t>
  </si>
  <si>
    <t>Med</t>
  </si>
  <si>
    <t>Geo</t>
  </si>
  <si>
    <t>Con</t>
  </si>
  <si>
    <t>Est</t>
  </si>
  <si>
    <t>Cons. method **</t>
  </si>
  <si>
    <t>(30), 34, (68)</t>
  </si>
  <si>
    <t>log10(2C genome size)→Genomic GC content</t>
  </si>
  <si>
    <t>Trait</t>
  </si>
  <si>
    <r>
      <t>Predictor→Response (</t>
    </r>
    <r>
      <rPr>
        <b/>
        <i/>
        <sz val="14"/>
        <color theme="0" tint="-0.499984740745262"/>
        <rFont val="Calibri"/>
        <family val="2"/>
        <charset val="238"/>
        <scheme val="minor"/>
      </rPr>
      <t>Cirsium italicum</t>
    </r>
    <r>
      <rPr>
        <b/>
        <sz val="14"/>
        <color theme="0" tint="-0.499984740745262"/>
        <rFont val="Calibri"/>
        <family val="2"/>
        <charset val="238"/>
        <scheme val="minor"/>
      </rPr>
      <t xml:space="preserve"> chloroplast markers)</t>
    </r>
  </si>
  <si>
    <r>
      <t>p</t>
    </r>
    <r>
      <rPr>
        <b/>
        <vertAlign val="subscript"/>
        <sz val="14"/>
        <color theme="0" tint="-0.499984740745262"/>
        <rFont val="Calibri"/>
        <family val="2"/>
        <charset val="238"/>
        <scheme val="minor"/>
      </rPr>
      <t>PGLS</t>
    </r>
    <r>
      <rPr>
        <b/>
        <sz val="14"/>
        <color theme="0" tint="-0.499984740745262"/>
        <rFont val="Calibri"/>
        <family val="2"/>
        <charset val="238"/>
        <scheme val="minor"/>
      </rPr>
      <t>=</t>
    </r>
  </si>
  <si>
    <r>
      <t>R</t>
    </r>
    <r>
      <rPr>
        <b/>
        <vertAlign val="superscript"/>
        <sz val="14"/>
        <color theme="0" tint="-0.499984740745262"/>
        <rFont val="Calibri"/>
        <family val="2"/>
        <charset val="238"/>
        <scheme val="minor"/>
      </rPr>
      <t>2</t>
    </r>
  </si>
  <si>
    <t>Mod/Con</t>
  </si>
  <si>
    <t>Mod</t>
  </si>
  <si>
    <t>** Con=2n congruent with genome size (based on comparison with related species); Est=2n estimated in this study; Geo=2n based on the geographically identical material; Med=median 2n; Mod=most frequently reported 2n.</t>
  </si>
  <si>
    <t>Cirsium_italicum_ITS_ETS</t>
  </si>
  <si>
    <t>Bellis_perennis</t>
  </si>
  <si>
    <t>MN918905</t>
  </si>
  <si>
    <t>MN918821</t>
  </si>
  <si>
    <t>MN919085</t>
  </si>
  <si>
    <t>JN893935.1</t>
  </si>
  <si>
    <t>Brachylaena_discolor</t>
  </si>
  <si>
    <t> OL702899</t>
  </si>
  <si>
    <t> OL702908</t>
  </si>
  <si>
    <t> OL702919</t>
  </si>
  <si>
    <t>AY785090.1</t>
  </si>
  <si>
    <t>KC589928.1</t>
  </si>
  <si>
    <t>ndhF</t>
  </si>
  <si>
    <t>pbsA-trnH</t>
  </si>
  <si>
    <t>L39446.1</t>
  </si>
  <si>
    <t>MK652228.1</t>
  </si>
  <si>
    <t>NC_053725.1</t>
  </si>
  <si>
    <t>KC589931.1</t>
  </si>
  <si>
    <t>MK652229.1</t>
  </si>
  <si>
    <t>NC_053726.1</t>
  </si>
  <si>
    <t>KC589933.1</t>
  </si>
  <si>
    <t>AF129839.1</t>
  </si>
  <si>
    <t>KC589934.1</t>
  </si>
  <si>
    <t>MK652230.1</t>
  </si>
  <si>
    <t>NC_053727.1</t>
  </si>
  <si>
    <t>MN275377.1</t>
  </si>
  <si>
    <t>MN275444.1</t>
  </si>
  <si>
    <t>MN275370.1</t>
  </si>
  <si>
    <t>MN275432.1</t>
  </si>
  <si>
    <t>MN275391.1</t>
  </si>
  <si>
    <t>MN275421.1</t>
  </si>
  <si>
    <t>MN275404.1</t>
  </si>
  <si>
    <t>MN275465.1</t>
  </si>
  <si>
    <t>MN275410.1</t>
  </si>
  <si>
    <t>NC052868.1</t>
  </si>
  <si>
    <t>NC_052868.1</t>
  </si>
  <si>
    <t>MN275389.1</t>
  </si>
  <si>
    <t>MN275408.1</t>
  </si>
  <si>
    <t>MN275367.1</t>
  </si>
  <si>
    <t>MN275447.1</t>
  </si>
  <si>
    <t>MN275454.1</t>
  </si>
  <si>
    <t>MN275379.1</t>
  </si>
  <si>
    <t>MN275443.1</t>
  </si>
  <si>
    <t>MN275448.1</t>
  </si>
  <si>
    <t>GU817845.1</t>
  </si>
  <si>
    <t>GU818355.1</t>
  </si>
  <si>
    <t>MN275405.1</t>
  </si>
  <si>
    <t>MN275466.1</t>
  </si>
  <si>
    <t>MN275449.1</t>
  </si>
  <si>
    <t>MN275390.1</t>
  </si>
  <si>
    <t>MN275409.1</t>
  </si>
  <si>
    <t>MN275372.1</t>
  </si>
  <si>
    <t>MN275433.1</t>
  </si>
  <si>
    <t>KC589950.1</t>
  </si>
  <si>
    <t>KY562584.1</t>
  </si>
  <si>
    <t>MN275456.1</t>
  </si>
  <si>
    <t>MN275438.1</t>
  </si>
  <si>
    <t>MH621834.1</t>
  </si>
  <si>
    <t>MN275406.1</t>
  </si>
  <si>
    <t>MN275459.1</t>
  </si>
  <si>
    <t>GU724249.1</t>
  </si>
  <si>
    <t>MN275395.1</t>
  </si>
  <si>
    <t>MN275419.1</t>
  </si>
  <si>
    <t>MN275430.1</t>
  </si>
  <si>
    <t>MN275396.1</t>
  </si>
  <si>
    <t>MN275460.1</t>
  </si>
  <si>
    <t>KC589951.1</t>
  </si>
  <si>
    <t>LC365365.1</t>
  </si>
  <si>
    <t>MN275394.1</t>
  </si>
  <si>
    <t>MN275407.1</t>
  </si>
  <si>
    <t>MN275385.1</t>
  </si>
  <si>
    <t>KC589953.1</t>
  </si>
  <si>
    <t>MN275422.1</t>
  </si>
  <si>
    <t>MN275388.1</t>
  </si>
  <si>
    <t>MN275431.1</t>
  </si>
  <si>
    <t>MN275393.1</t>
  </si>
  <si>
    <t>MN275428.1</t>
  </si>
  <si>
    <t>MN275427.1</t>
  </si>
  <si>
    <t>KC589954.1</t>
  </si>
  <si>
    <t>MN275457.1</t>
  </si>
  <si>
    <t>KC589955.1</t>
  </si>
  <si>
    <t>KC589956.1</t>
  </si>
  <si>
    <t>MN275451.1</t>
  </si>
  <si>
    <t>MN275398.1</t>
  </si>
  <si>
    <t>MN275424.1</t>
  </si>
  <si>
    <t>MN275403.1</t>
  </si>
  <si>
    <t>MN275420.1</t>
  </si>
  <si>
    <t>MN275364.1</t>
  </si>
  <si>
    <t>AF129840.1</t>
  </si>
  <si>
    <t>MN275365.1</t>
  </si>
  <si>
    <t>MN275418.1</t>
  </si>
  <si>
    <t>KC589962.1</t>
  </si>
  <si>
    <t>KC589963.1</t>
  </si>
  <si>
    <t>AF129843.1</t>
  </si>
  <si>
    <t>AB530947.1</t>
  </si>
  <si>
    <t>L39411.1</t>
  </si>
  <si>
    <t>AB530930.1</t>
  </si>
  <si>
    <t>AF129844.1</t>
  </si>
  <si>
    <t>KC589972.1</t>
  </si>
  <si>
    <t>AF129845.1</t>
  </si>
  <si>
    <t>JF754844.1</t>
  </si>
  <si>
    <t>KC589978.1</t>
  </si>
  <si>
    <t>KC589979.1</t>
  </si>
  <si>
    <t>KC589981.1</t>
  </si>
  <si>
    <t>AF129847.1</t>
  </si>
  <si>
    <t>AF129848.1</t>
  </si>
  <si>
    <t>KC589989.1</t>
  </si>
  <si>
    <t>AF129849.1</t>
  </si>
  <si>
    <t>JF754856.1</t>
  </si>
  <si>
    <t>AF129850.1</t>
  </si>
  <si>
    <t>KC589992.2</t>
  </si>
  <si>
    <t>KC589993.1</t>
  </si>
  <si>
    <t>JF754845.1</t>
  </si>
  <si>
    <t>JF754863.1</t>
  </si>
  <si>
    <t>KC589999.1</t>
  </si>
  <si>
    <t>AF129851.1</t>
  </si>
  <si>
    <t>KC590007.1</t>
  </si>
  <si>
    <t>AF129852.1</t>
  </si>
  <si>
    <t>KC590009.1</t>
  </si>
  <si>
    <t>TVM+F+G4</t>
  </si>
  <si>
    <t>GTR+F+I+G4</t>
  </si>
  <si>
    <t>TVM+F+R2</t>
  </si>
  <si>
    <t>TPM3+F+R2</t>
  </si>
  <si>
    <t>Length</t>
  </si>
  <si>
    <t>Invariant sites</t>
  </si>
  <si>
    <t>Partition</t>
  </si>
  <si>
    <t>Markers</t>
  </si>
  <si>
    <t>matK + trnL-F</t>
  </si>
  <si>
    <t>ndhF + psbA-trnH</t>
  </si>
  <si>
    <t>Unique site patterns</t>
  </si>
  <si>
    <t>Best-fit substitution model</t>
  </si>
  <si>
    <t>Standard*</t>
  </si>
  <si>
    <t>*Standard</t>
  </si>
  <si>
    <t>Cirsium_creticum_subsp._triumfettii</t>
  </si>
  <si>
    <t>Carduus_crispus</t>
  </si>
  <si>
    <t>Carduus_defloratus</t>
  </si>
  <si>
    <t>Carduus_nutans</t>
  </si>
  <si>
    <t>*** Mostly based on WCVP (2022)</t>
  </si>
  <si>
    <r>
      <t>Watanabe K. 2008.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Index to chromosome numbers in Asteraceae.</t>
    </r>
    <r>
      <rPr>
        <sz val="11"/>
        <color rgb="FF000000"/>
        <rFont val="Calibri"/>
        <family val="2"/>
        <charset val="238"/>
        <scheme val="minor"/>
      </rPr>
      <t xml:space="preserve"> URL: http://www.lib.kobe-u.ac.jp/infolib/meta_pub/G0000003asteraceae </t>
    </r>
    <r>
      <rPr>
        <sz val="11"/>
        <color theme="1"/>
        <rFont val="Calibri"/>
        <family val="2"/>
        <charset val="238"/>
        <scheme val="minor"/>
      </rPr>
      <t>(Accessed 7 Sep. 2022).</t>
    </r>
  </si>
  <si>
    <r>
      <t xml:space="preserve">WCVP 2022. </t>
    </r>
    <r>
      <rPr>
        <i/>
        <sz val="11"/>
        <color rgb="FF000000"/>
        <rFont val="Calibri"/>
        <family val="2"/>
        <charset val="238"/>
        <scheme val="minor"/>
      </rPr>
      <t>World Checklist of Vascular Plants, version 2.0. Facilitated by the Royal Botanic Gardens, Kew</t>
    </r>
    <r>
      <rPr>
        <sz val="11"/>
        <color rgb="FF000000"/>
        <rFont val="Calibri"/>
        <family val="2"/>
        <charset val="238"/>
        <scheme val="minor"/>
      </rPr>
      <t>. URL: http://wcvp.science.kew.org/ (Accessed 7 Sep. 2022).</t>
    </r>
  </si>
  <si>
    <t>Parsimony-informative sites</t>
  </si>
  <si>
    <r>
      <t>Significance ** p</t>
    </r>
    <r>
      <rPr>
        <b/>
        <sz val="14"/>
        <color theme="1"/>
        <rFont val="Calibri"/>
        <family val="2"/>
        <charset val="238"/>
      </rPr>
      <t>&lt;0.05      * p&lt;0.10</t>
    </r>
  </si>
  <si>
    <t>Significance  ** p&lt;0.05      * p&lt;0.10</t>
  </si>
  <si>
    <t>Bureš P., Ozcan M., Šmerda J., Michálková E., Horová L., Plačková K., Šmarda P., Elliott T. L., Veselý P., Ćato S., Norouzi M., SheidaiM. &amp; Zedek F. (2023) Evolution of genome size and GC content in the tribe Carduinae (Asteraceae): rare descending dysploidy and polyploidy, limited environmental control and strong phylogenetic signal. – Preslia 95: 185–213.</t>
  </si>
  <si>
    <r>
      <rPr>
        <b/>
        <sz val="11"/>
        <color theme="1"/>
        <rFont val="Calibri"/>
        <family val="2"/>
        <charset val="238"/>
        <scheme val="minor"/>
      </rPr>
      <t>Supplementary Table S1.</t>
    </r>
    <r>
      <rPr>
        <sz val="11"/>
        <color theme="1"/>
        <rFont val="Calibri"/>
        <family val="2"/>
        <charset val="238"/>
        <scheme val="minor"/>
      </rPr>
      <t xml:space="preserve"> – Populations and taxa studied.</t>
    </r>
  </si>
  <si>
    <r>
      <rPr>
        <b/>
        <sz val="11"/>
        <color theme="1"/>
        <rFont val="Calibri"/>
        <family val="2"/>
        <charset val="238"/>
        <scheme val="minor"/>
      </rPr>
      <t>Supplementary Table S2.</t>
    </r>
    <r>
      <rPr>
        <sz val="11"/>
        <color theme="1"/>
        <rFont val="Calibri"/>
        <family val="2"/>
        <charset val="238"/>
        <scheme val="minor"/>
      </rPr>
      <t xml:space="preserve"> – Primary flow cytometric measurements of individuals, populations and taxa.</t>
    </r>
  </si>
  <si>
    <r>
      <rPr>
        <b/>
        <sz val="11"/>
        <color theme="1"/>
        <rFont val="Calibri"/>
        <family val="2"/>
        <charset val="238"/>
        <scheme val="minor"/>
      </rPr>
      <t>Supplementary Table S3.</t>
    </r>
    <r>
      <rPr>
        <sz val="11"/>
        <color theme="1"/>
        <rFont val="Calibri"/>
        <family val="2"/>
        <charset val="238"/>
        <scheme val="minor"/>
      </rPr>
      <t xml:space="preserve"> – Data for analysed taxa; names, 2n, ploidy level, holoploid 2C genome size, monoploid 1Cx genome size, genomic GC content, average chromosome size, achene weight, achene length, stomatal guard cell length.</t>
    </r>
  </si>
  <si>
    <r>
      <rPr>
        <b/>
        <sz val="11"/>
        <color theme="1"/>
        <rFont val="Calibri"/>
        <family val="2"/>
        <charset val="238"/>
        <scheme val="minor"/>
      </rPr>
      <t>Supplementary Table S4.</t>
    </r>
    <r>
      <rPr>
        <sz val="11"/>
        <color theme="1"/>
        <rFont val="Calibri"/>
        <family val="2"/>
        <charset val="238"/>
        <scheme val="minor"/>
      </rPr>
      <t xml:space="preserve"> – PCR primers’ sequences.</t>
    </r>
  </si>
  <si>
    <r>
      <rPr>
        <b/>
        <sz val="11"/>
        <color theme="1"/>
        <rFont val="Calibri"/>
        <family val="2"/>
        <charset val="238"/>
        <scheme val="minor"/>
      </rPr>
      <t>Supplementary Table S5.</t>
    </r>
    <r>
      <rPr>
        <sz val="11"/>
        <color theme="1"/>
        <rFont val="Calibri"/>
        <family val="2"/>
        <charset val="238"/>
        <scheme val="minor"/>
      </rPr>
      <t xml:space="preserve"> – GenBank accessions of analysed sequences.</t>
    </r>
  </si>
  <si>
    <r>
      <rPr>
        <b/>
        <sz val="11"/>
        <color theme="1"/>
        <rFont val="Calibri"/>
        <family val="2"/>
        <charset val="238"/>
        <scheme val="minor"/>
      </rPr>
      <t>Supplementary Table S6.</t>
    </r>
    <r>
      <rPr>
        <sz val="11"/>
        <color theme="1"/>
        <rFont val="Calibri"/>
        <family val="2"/>
        <charset val="238"/>
        <scheme val="minor"/>
      </rPr>
      <t xml:space="preserve"> – Flow-cytometric standards.</t>
    </r>
  </si>
  <si>
    <r>
      <rPr>
        <b/>
        <sz val="11"/>
        <color theme="1"/>
        <rFont val="Calibri"/>
        <family val="2"/>
        <charset val="238"/>
        <scheme val="minor"/>
      </rPr>
      <t>Supplementary Table S7.</t>
    </r>
    <r>
      <rPr>
        <sz val="11"/>
        <color theme="1"/>
        <rFont val="Calibri"/>
        <family val="2"/>
        <charset val="238"/>
        <scheme val="minor"/>
      </rPr>
      <t xml:space="preserve"> – Phylogenetic signals.</t>
    </r>
  </si>
  <si>
    <r>
      <rPr>
        <b/>
        <sz val="11"/>
        <color theme="1"/>
        <rFont val="Calibri"/>
        <family val="2"/>
        <charset val="238"/>
        <scheme val="minor"/>
      </rPr>
      <t>Supplementary Table S8.</t>
    </r>
    <r>
      <rPr>
        <sz val="11"/>
        <color theme="1"/>
        <rFont val="Calibri"/>
        <family val="2"/>
        <charset val="238"/>
        <scheme val="minor"/>
      </rPr>
      <t xml:space="preserve"> – Regression models.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</si>
</sst>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0"/>
    <numFmt numFmtId="167" formatCode="0.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</font>
    <font>
      <sz val="11"/>
      <color rgb="FF00008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222222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b/>
      <vertAlign val="subscript"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4"/>
      <color theme="0" tint="-0.499984740745262"/>
      <name val="Calibri"/>
      <family val="2"/>
      <charset val="238"/>
      <scheme val="minor"/>
    </font>
    <font>
      <b/>
      <i/>
      <sz val="14"/>
      <color theme="0" tint="-0.499984740745262"/>
      <name val="Calibri"/>
      <family val="2"/>
      <charset val="238"/>
      <scheme val="minor"/>
    </font>
    <font>
      <b/>
      <vertAlign val="subscript"/>
      <sz val="14"/>
      <color theme="0" tint="-0.499984740745262"/>
      <name val="Calibri"/>
      <family val="2"/>
      <charset val="238"/>
      <scheme val="minor"/>
    </font>
    <font>
      <b/>
      <vertAlign val="superscript"/>
      <sz val="14"/>
      <color theme="0" tint="-0.499984740745262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BBDAA6"/>
        <bgColor indexed="64"/>
      </patternFill>
    </fill>
    <fill>
      <patternFill patternType="solid">
        <fgColor rgb="FF9FFF9F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FFE67D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readingOrder="1"/>
    </xf>
    <xf numFmtId="2" fontId="1" fillId="0" borderId="0" xfId="0" applyNumberFormat="1" applyFont="1"/>
    <xf numFmtId="2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2" fillId="5" borderId="0" xfId="0" applyFont="1" applyFill="1" applyAlignment="1">
      <alignment horizontal="left" vertical="center" readingOrder="1"/>
    </xf>
    <xf numFmtId="2" fontId="10" fillId="6" borderId="0" xfId="0" applyNumberFormat="1" applyFont="1" applyFill="1" applyProtection="1">
      <protection hidden="1"/>
    </xf>
    <xf numFmtId="0" fontId="0" fillId="5" borderId="0" xfId="0" applyFill="1"/>
    <xf numFmtId="2" fontId="10" fillId="5" borderId="0" xfId="0" applyNumberFormat="1" applyFont="1" applyFill="1" applyProtection="1">
      <protection hidden="1"/>
    </xf>
    <xf numFmtId="2" fontId="0" fillId="5" borderId="0" xfId="0" applyNumberFormat="1" applyFill="1"/>
    <xf numFmtId="0" fontId="12" fillId="5" borderId="0" xfId="0" applyFont="1" applyFill="1"/>
    <xf numFmtId="49" fontId="7" fillId="5" borderId="0" xfId="0" applyNumberFormat="1" applyFont="1" applyFill="1"/>
    <xf numFmtId="49" fontId="8" fillId="5" borderId="0" xfId="0" applyNumberFormat="1" applyFont="1" applyFill="1"/>
    <xf numFmtId="0" fontId="9" fillId="5" borderId="0" xfId="0" applyFont="1" applyFill="1"/>
    <xf numFmtId="0" fontId="1" fillId="5" borderId="0" xfId="0" applyFont="1" applyFill="1" applyAlignment="1">
      <alignment horizontal="center"/>
    </xf>
    <xf numFmtId="0" fontId="5" fillId="5" borderId="0" xfId="0" applyFont="1" applyFill="1"/>
    <xf numFmtId="2" fontId="5" fillId="5" borderId="0" xfId="0" applyNumberFormat="1" applyFont="1" applyFill="1"/>
    <xf numFmtId="164" fontId="1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5" fontId="0" fillId="0" borderId="0" xfId="0" applyNumberFormat="1"/>
    <xf numFmtId="0" fontId="15" fillId="0" borderId="0" xfId="0" applyFont="1" applyAlignment="1">
      <alignment horizontal="left" vertical="center" readingOrder="1"/>
    </xf>
    <xf numFmtId="0" fontId="0" fillId="0" borderId="0" xfId="0" applyAlignment="1">
      <alignment wrapText="1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14" fontId="1" fillId="0" borderId="0" xfId="0" applyNumberFormat="1" applyFont="1"/>
    <xf numFmtId="0" fontId="19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165" fontId="14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/>
    </xf>
    <xf numFmtId="164" fontId="1" fillId="5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 wrapText="1"/>
    </xf>
    <xf numFmtId="2" fontId="1" fillId="5" borderId="0" xfId="0" applyNumberFormat="1" applyFont="1" applyFill="1" applyAlignment="1">
      <alignment horizontal="center"/>
    </xf>
    <xf numFmtId="2" fontId="5" fillId="7" borderId="0" xfId="0" applyNumberFormat="1" applyFont="1" applyFill="1" applyAlignment="1">
      <alignment horizontal="center" wrapText="1"/>
    </xf>
    <xf numFmtId="2" fontId="0" fillId="5" borderId="0" xfId="0" applyNumberFormat="1" applyFill="1" applyAlignment="1">
      <alignment horizontal="center"/>
    </xf>
    <xf numFmtId="49" fontId="14" fillId="0" borderId="0" xfId="0" applyNumberFormat="1" applyFont="1"/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left"/>
    </xf>
    <xf numFmtId="49" fontId="7" fillId="6" borderId="0" xfId="0" applyNumberFormat="1" applyFont="1" applyFill="1"/>
    <xf numFmtId="2" fontId="10" fillId="6" borderId="0" xfId="0" applyNumberFormat="1" applyFont="1" applyFill="1" applyAlignment="1" applyProtection="1">
      <alignment horizontal="center"/>
      <protection hidden="1"/>
    </xf>
    <xf numFmtId="2" fontId="10" fillId="5" borderId="0" xfId="0" applyNumberFormat="1" applyFont="1" applyFill="1" applyAlignment="1" applyProtection="1">
      <alignment horizontal="center"/>
      <protection hidden="1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2" fontId="19" fillId="0" borderId="0" xfId="0" applyNumberFormat="1" applyFont="1" applyAlignment="1" applyProtection="1">
      <alignment horizontal="center"/>
      <protection hidden="1"/>
    </xf>
    <xf numFmtId="2" fontId="19" fillId="0" borderId="0" xfId="0" applyNumberFormat="1" applyFont="1" applyProtection="1">
      <protection hidden="1"/>
    </xf>
    <xf numFmtId="0" fontId="14" fillId="5" borderId="0" xfId="0" applyFont="1" applyFill="1"/>
    <xf numFmtId="0" fontId="19" fillId="5" borderId="0" xfId="0" applyFont="1" applyFill="1" applyAlignment="1">
      <alignment horizontal="center" vertical="center"/>
    </xf>
    <xf numFmtId="1" fontId="19" fillId="5" borderId="0" xfId="0" applyNumberFormat="1" applyFont="1" applyFill="1" applyAlignment="1">
      <alignment horizontal="center" vertical="center"/>
    </xf>
    <xf numFmtId="164" fontId="0" fillId="5" borderId="0" xfId="0" applyNumberFormat="1" applyFill="1" applyAlignment="1">
      <alignment horizontal="center"/>
    </xf>
    <xf numFmtId="49" fontId="14" fillId="5" borderId="0" xfId="0" applyNumberFormat="1" applyFont="1" applyFill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9" fillId="5" borderId="0" xfId="0" applyNumberFormat="1" applyFont="1" applyFill="1" applyAlignment="1">
      <alignment horizontal="center" vertical="center"/>
    </xf>
    <xf numFmtId="49" fontId="14" fillId="6" borderId="0" xfId="0" applyNumberFormat="1" applyFont="1" applyFill="1"/>
    <xf numFmtId="1" fontId="0" fillId="5" borderId="0" xfId="0" applyNumberFormat="1" applyFill="1" applyAlignment="1">
      <alignment horizontal="center"/>
    </xf>
    <xf numFmtId="2" fontId="19" fillId="8" borderId="0" xfId="0" applyNumberFormat="1" applyFont="1" applyFill="1" applyProtection="1">
      <protection hidden="1"/>
    </xf>
    <xf numFmtId="2" fontId="19" fillId="5" borderId="0" xfId="0" applyNumberFormat="1" applyFont="1" applyFill="1" applyAlignment="1" applyProtection="1">
      <alignment horizontal="center"/>
      <protection hidden="1"/>
    </xf>
    <xf numFmtId="2" fontId="19" fillId="5" borderId="0" xfId="0" applyNumberFormat="1" applyFont="1" applyFill="1" applyProtection="1">
      <protection hidden="1"/>
    </xf>
    <xf numFmtId="0" fontId="21" fillId="5" borderId="0" xfId="0" applyFont="1" applyFill="1" applyAlignment="1">
      <alignment horizontal="left" vertical="center" readingOrder="1"/>
    </xf>
    <xf numFmtId="2" fontId="19" fillId="6" borderId="0" xfId="0" applyNumberFormat="1" applyFont="1" applyFill="1" applyAlignment="1" applyProtection="1">
      <alignment horizontal="center"/>
      <protection hidden="1"/>
    </xf>
    <xf numFmtId="2" fontId="19" fillId="6" borderId="0" xfId="0" applyNumberFormat="1" applyFont="1" applyFill="1" applyProtection="1">
      <protection hidden="1"/>
    </xf>
    <xf numFmtId="165" fontId="0" fillId="0" borderId="0" xfId="0" applyNumberFormat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5" borderId="0" xfId="0" applyNumberFormat="1" applyFont="1" applyFill="1" applyAlignment="1">
      <alignment horizontal="center"/>
    </xf>
    <xf numFmtId="165" fontId="14" fillId="5" borderId="0" xfId="0" applyNumberFormat="1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19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21" fillId="5" borderId="0" xfId="0" applyNumberFormat="1" applyFont="1" applyFill="1" applyAlignment="1">
      <alignment horizontal="center" vertical="center"/>
    </xf>
    <xf numFmtId="165" fontId="14" fillId="6" borderId="0" xfId="0" applyNumberFormat="1" applyFont="1" applyFill="1" applyAlignment="1">
      <alignment horizontal="center"/>
    </xf>
    <xf numFmtId="2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2" fontId="14" fillId="0" borderId="0" xfId="0" applyNumberFormat="1" applyFont="1" applyProtection="1">
      <protection hidden="1"/>
    </xf>
    <xf numFmtId="0" fontId="0" fillId="0" borderId="0" xfId="0" applyAlignment="1">
      <alignment horizontal="left"/>
    </xf>
    <xf numFmtId="1" fontId="14" fillId="0" borderId="0" xfId="0" applyNumberFormat="1" applyFont="1" applyAlignment="1">
      <alignment horizontal="center"/>
    </xf>
    <xf numFmtId="164" fontId="1" fillId="6" borderId="0" xfId="0" applyNumberFormat="1" applyFont="1" applyFill="1" applyAlignment="1">
      <alignment horizontal="center"/>
    </xf>
    <xf numFmtId="164" fontId="5" fillId="6" borderId="0" xfId="0" applyNumberFormat="1" applyFont="1" applyFill="1" applyAlignment="1">
      <alignment horizontal="center" wrapText="1"/>
    </xf>
    <xf numFmtId="164" fontId="1" fillId="6" borderId="0" xfId="0" applyNumberFormat="1" applyFont="1" applyFill="1" applyAlignment="1">
      <alignment horizontal="center" wrapText="1"/>
    </xf>
    <xf numFmtId="164" fontId="5" fillId="9" borderId="0" xfId="0" applyNumberFormat="1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4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0" fontId="12" fillId="0" borderId="0" xfId="0" applyFont="1"/>
    <xf numFmtId="165" fontId="14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1" fontId="0" fillId="10" borderId="0" xfId="0" applyNumberFormat="1" applyFill="1" applyAlignment="1">
      <alignment horizontal="center"/>
    </xf>
    <xf numFmtId="49" fontId="0" fillId="0" borderId="0" xfId="0" applyNumberFormat="1"/>
    <xf numFmtId="0" fontId="23" fillId="0" borderId="0" xfId="0" applyFont="1"/>
    <xf numFmtId="1" fontId="4" fillId="0" borderId="0" xfId="0" applyNumberFormat="1" applyFont="1" applyAlignment="1">
      <alignment horizontal="right"/>
    </xf>
    <xf numFmtId="0" fontId="4" fillId="0" borderId="0" xfId="0" applyFont="1"/>
    <xf numFmtId="0" fontId="14" fillId="0" borderId="0" xfId="0" applyFont="1" applyAlignment="1">
      <alignment horizontal="left"/>
    </xf>
    <xf numFmtId="0" fontId="0" fillId="5" borderId="0" xfId="0" applyFill="1" applyAlignment="1">
      <alignment wrapText="1"/>
    </xf>
    <xf numFmtId="14" fontId="0" fillId="0" borderId="0" xfId="0" applyNumberFormat="1"/>
    <xf numFmtId="0" fontId="24" fillId="5" borderId="0" xfId="0" applyFont="1" applyFill="1" applyAlignment="1">
      <alignment wrapText="1"/>
    </xf>
    <xf numFmtId="0" fontId="24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164" fontId="5" fillId="5" borderId="0" xfId="0" applyNumberFormat="1" applyFont="1" applyFill="1" applyAlignment="1">
      <alignment horizontal="center" wrapText="1"/>
    </xf>
    <xf numFmtId="2" fontId="24" fillId="5" borderId="0" xfId="0" applyNumberFormat="1" applyFont="1" applyFill="1" applyAlignment="1">
      <alignment horizontal="center" wrapTex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2" fontId="0" fillId="5" borderId="0" xfId="0" applyNumberFormat="1" applyFill="1" applyAlignment="1">
      <alignment horizontal="right"/>
    </xf>
    <xf numFmtId="0" fontId="24" fillId="5" borderId="0" xfId="0" applyFont="1" applyFill="1" applyAlignment="1">
      <alignment vertical="center" wrapText="1"/>
    </xf>
    <xf numFmtId="0" fontId="24" fillId="5" borderId="0" xfId="0" applyFont="1" applyFill="1" applyAlignment="1">
      <alignment vertical="center"/>
    </xf>
    <xf numFmtId="0" fontId="1" fillId="5" borderId="0" xfId="0" applyFont="1" applyFill="1"/>
    <xf numFmtId="2" fontId="1" fillId="5" borderId="0" xfId="0" applyNumberFormat="1" applyFont="1" applyFill="1"/>
    <xf numFmtId="0" fontId="25" fillId="5" borderId="0" xfId="0" applyFont="1" applyFill="1" applyAlignment="1">
      <alignment horizontal="center" wrapText="1"/>
    </xf>
    <xf numFmtId="2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0" fontId="0" fillId="0" borderId="0" xfId="0" applyAlignment="1">
      <alignment vertical="top" wrapText="1"/>
    </xf>
    <xf numFmtId="2" fontId="4" fillId="0" borderId="0" xfId="0" applyNumberFormat="1" applyFont="1" applyAlignment="1">
      <alignment horizontal="left"/>
    </xf>
    <xf numFmtId="2" fontId="16" fillId="0" borderId="0" xfId="0" applyNumberFormat="1" applyFon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top"/>
    </xf>
    <xf numFmtId="0" fontId="0" fillId="11" borderId="0" xfId="0" applyFill="1"/>
    <xf numFmtId="0" fontId="24" fillId="5" borderId="0" xfId="0" applyFont="1" applyFill="1"/>
    <xf numFmtId="0" fontId="26" fillId="5" borderId="0" xfId="0" applyFont="1" applyFill="1"/>
    <xf numFmtId="0" fontId="23" fillId="0" borderId="0" xfId="0" applyFont="1" applyAlignment="1">
      <alignment vertical="top" wrapText="1"/>
    </xf>
    <xf numFmtId="166" fontId="1" fillId="0" borderId="0" xfId="0" applyNumberFormat="1" applyFont="1" applyAlignment="1">
      <alignment horizontal="center"/>
    </xf>
    <xf numFmtId="165" fontId="14" fillId="5" borderId="0" xfId="0" applyNumberFormat="1" applyFont="1" applyFill="1" applyAlignment="1">
      <alignment horizontal="right"/>
    </xf>
    <xf numFmtId="0" fontId="0" fillId="12" borderId="0" xfId="0" applyFill="1"/>
    <xf numFmtId="1" fontId="19" fillId="5" borderId="0" xfId="0" applyNumberFormat="1" applyFont="1" applyFill="1" applyAlignment="1" applyProtection="1">
      <alignment horizontal="center"/>
      <protection hidden="1"/>
    </xf>
    <xf numFmtId="1" fontId="10" fillId="6" borderId="0" xfId="0" applyNumberFormat="1" applyFont="1" applyFill="1" applyAlignment="1" applyProtection="1">
      <alignment horizontal="center"/>
      <protection hidden="1"/>
    </xf>
    <xf numFmtId="1" fontId="10" fillId="5" borderId="0" xfId="0" applyNumberFormat="1" applyFont="1" applyFill="1" applyAlignment="1" applyProtection="1">
      <alignment horizontal="center"/>
      <protection hidden="1"/>
    </xf>
    <xf numFmtId="1" fontId="19" fillId="6" borderId="0" xfId="0" applyNumberFormat="1" applyFont="1" applyFill="1" applyAlignment="1" applyProtection="1">
      <alignment horizontal="center"/>
      <protection hidden="1"/>
    </xf>
    <xf numFmtId="2" fontId="1" fillId="5" borderId="0" xfId="0" applyNumberFormat="1" applyFont="1" applyFill="1" applyAlignment="1">
      <alignment horizontal="center" textRotation="90"/>
    </xf>
    <xf numFmtId="2" fontId="1" fillId="5" borderId="0" xfId="0" applyNumberFormat="1" applyFont="1" applyFill="1" applyAlignment="1">
      <alignment horizontal="center" textRotation="90" wrapText="1"/>
    </xf>
    <xf numFmtId="2" fontId="20" fillId="6" borderId="0" xfId="0" applyNumberFormat="1" applyFont="1" applyFill="1" applyAlignment="1" applyProtection="1">
      <alignment horizontal="center"/>
      <protection hidden="1"/>
    </xf>
    <xf numFmtId="2" fontId="20" fillId="5" borderId="0" xfId="0" applyNumberFormat="1" applyFont="1" applyFill="1" applyAlignment="1" applyProtection="1">
      <alignment horizontal="center"/>
      <protection hidden="1"/>
    </xf>
    <xf numFmtId="49" fontId="14" fillId="5" borderId="0" xfId="0" applyNumberFormat="1" applyFont="1" applyFill="1" applyAlignment="1">
      <alignment horizontal="center"/>
    </xf>
    <xf numFmtId="0" fontId="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12" borderId="0" xfId="0" applyFont="1" applyFill="1"/>
    <xf numFmtId="0" fontId="22" fillId="5" borderId="0" xfId="0" applyFont="1" applyFill="1" applyAlignment="1">
      <alignment horizontal="center"/>
    </xf>
    <xf numFmtId="1" fontId="19" fillId="0" borderId="0" xfId="0" applyNumberFormat="1" applyFont="1" applyAlignment="1" applyProtection="1">
      <alignment horizontal="center"/>
      <protection hidden="1"/>
    </xf>
    <xf numFmtId="0" fontId="20" fillId="12" borderId="0" xfId="0" applyFont="1" applyFill="1"/>
    <xf numFmtId="1" fontId="0" fillId="0" borderId="0" xfId="0" applyNumberFormat="1"/>
    <xf numFmtId="166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 readingOrder="1"/>
    </xf>
    <xf numFmtId="166" fontId="0" fillId="5" borderId="0" xfId="0" applyNumberFormat="1" applyFill="1" applyAlignment="1">
      <alignment horizontal="center"/>
    </xf>
    <xf numFmtId="0" fontId="0" fillId="5" borderId="0" xfId="0" applyFill="1" applyAlignment="1">
      <alignment horizontal="left" vertical="center"/>
    </xf>
    <xf numFmtId="0" fontId="0" fillId="13" borderId="0" xfId="0" applyFill="1"/>
    <xf numFmtId="0" fontId="23" fillId="13" borderId="0" xfId="0" applyFont="1" applyFill="1" applyAlignment="1">
      <alignment vertic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2" fontId="0" fillId="13" borderId="0" xfId="0" applyNumberFormat="1" applyFill="1" applyAlignment="1">
      <alignment horizontal="right"/>
    </xf>
    <xf numFmtId="0" fontId="0" fillId="13" borderId="0" xfId="0" applyFill="1" applyAlignment="1">
      <alignment horizontal="left"/>
    </xf>
    <xf numFmtId="0" fontId="5" fillId="3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165" fontId="6" fillId="6" borderId="0" xfId="0" applyNumberFormat="1" applyFont="1" applyFill="1"/>
    <xf numFmtId="165" fontId="6" fillId="5" borderId="0" xfId="0" applyNumberFormat="1" applyFont="1" applyFill="1"/>
    <xf numFmtId="165" fontId="9" fillId="5" borderId="0" xfId="0" applyNumberFormat="1" applyFont="1" applyFill="1"/>
    <xf numFmtId="165" fontId="0" fillId="5" borderId="0" xfId="0" applyNumberFormat="1" applyFill="1"/>
    <xf numFmtId="2" fontId="0" fillId="13" borderId="0" xfId="0" applyNumberFormat="1" applyFill="1" applyAlignment="1">
      <alignment horizontal="center"/>
    </xf>
    <xf numFmtId="2" fontId="0" fillId="13" borderId="0" xfId="0" applyNumberFormat="1" applyFill="1"/>
    <xf numFmtId="1" fontId="0" fillId="13" borderId="0" xfId="0" applyNumberFormat="1" applyFill="1" applyAlignment="1">
      <alignment horizontal="center"/>
    </xf>
    <xf numFmtId="0" fontId="23" fillId="13" borderId="0" xfId="0" applyFont="1" applyFill="1"/>
    <xf numFmtId="0" fontId="1" fillId="5" borderId="0" xfId="0" applyFont="1" applyFill="1" applyAlignment="1">
      <alignment textRotation="90"/>
    </xf>
    <xf numFmtId="0" fontId="1" fillId="5" borderId="0" xfId="0" applyFont="1" applyFill="1" applyAlignment="1">
      <alignment horizontal="center" textRotation="90" wrapText="1"/>
    </xf>
    <xf numFmtId="0" fontId="1" fillId="6" borderId="0" xfId="0" applyFont="1" applyFill="1" applyAlignment="1">
      <alignment horizontal="center" textRotation="90"/>
    </xf>
    <xf numFmtId="0" fontId="1" fillId="6" borderId="0" xfId="0" applyFont="1" applyFill="1" applyAlignment="1">
      <alignment horizontal="center" textRotation="90" wrapText="1"/>
    </xf>
    <xf numFmtId="1" fontId="1" fillId="6" borderId="0" xfId="0" applyNumberFormat="1" applyFont="1" applyFill="1" applyAlignment="1">
      <alignment horizontal="center" textRotation="90" wrapText="1"/>
    </xf>
    <xf numFmtId="164" fontId="1" fillId="6" borderId="0" xfId="0" applyNumberFormat="1" applyFont="1" applyFill="1" applyAlignment="1">
      <alignment horizontal="center" textRotation="90" wrapText="1"/>
    </xf>
    <xf numFmtId="2" fontId="20" fillId="6" borderId="0" xfId="0" applyNumberFormat="1" applyFont="1" applyFill="1" applyProtection="1">
      <protection hidden="1"/>
    </xf>
    <xf numFmtId="1" fontId="19" fillId="6" borderId="0" xfId="0" applyNumberFormat="1" applyFont="1" applyFill="1" applyProtection="1">
      <protection hidden="1"/>
    </xf>
    <xf numFmtId="0" fontId="28" fillId="5" borderId="0" xfId="0" applyFont="1" applyFill="1"/>
    <xf numFmtId="0" fontId="23" fillId="5" borderId="0" xfId="0" applyFont="1" applyFill="1" applyAlignment="1">
      <alignment vertical="center"/>
    </xf>
    <xf numFmtId="1" fontId="0" fillId="13" borderId="0" xfId="0" applyNumberFormat="1" applyFill="1" applyAlignment="1">
      <alignment horizontal="right"/>
    </xf>
    <xf numFmtId="0" fontId="24" fillId="5" borderId="0" xfId="0" applyFont="1" applyFill="1" applyAlignment="1">
      <alignment horizontal="center" vertical="center"/>
    </xf>
    <xf numFmtId="0" fontId="30" fillId="0" borderId="0" xfId="0" applyFont="1" applyAlignment="1">
      <alignment vertical="center"/>
    </xf>
    <xf numFmtId="0" fontId="24" fillId="5" borderId="0" xfId="0" applyFont="1" applyFill="1" applyAlignment="1">
      <alignment horizontal="center" vertical="center" wrapText="1"/>
    </xf>
    <xf numFmtId="0" fontId="0" fillId="13" borderId="0" xfId="0" applyFill="1" applyAlignment="1">
      <alignment vertical="center"/>
    </xf>
    <xf numFmtId="0" fontId="0" fillId="14" borderId="0" xfId="0" applyFill="1" applyAlignment="1">
      <alignment horizontal="center" textRotation="90"/>
    </xf>
    <xf numFmtId="165" fontId="0" fillId="15" borderId="0" xfId="0" applyNumberFormat="1" applyFill="1" applyAlignment="1">
      <alignment horizontal="center"/>
    </xf>
    <xf numFmtId="0" fontId="22" fillId="0" borderId="0" xfId="0" applyFont="1"/>
    <xf numFmtId="0" fontId="14" fillId="11" borderId="0" xfId="0" applyFont="1" applyFill="1"/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26" fillId="0" borderId="0" xfId="0" applyFont="1"/>
    <xf numFmtId="0" fontId="17" fillId="0" borderId="0" xfId="0" applyFont="1" applyAlignment="1">
      <alignment vertical="center"/>
    </xf>
    <xf numFmtId="0" fontId="0" fillId="16" borderId="0" xfId="0" applyFill="1" applyAlignment="1">
      <alignment horizontal="center" textRotation="90"/>
    </xf>
    <xf numFmtId="0" fontId="0" fillId="17" borderId="0" xfId="0" applyFill="1" applyAlignment="1">
      <alignment horizontal="center" textRotation="90"/>
    </xf>
    <xf numFmtId="0" fontId="0" fillId="18" borderId="0" xfId="0" applyFill="1" applyAlignment="1">
      <alignment horizontal="center" textRotation="90"/>
    </xf>
    <xf numFmtId="0" fontId="0" fillId="19" borderId="0" xfId="0" applyFill="1" applyAlignment="1">
      <alignment horizontal="center" textRotation="90"/>
    </xf>
    <xf numFmtId="0" fontId="0" fillId="20" borderId="0" xfId="0" applyFill="1" applyAlignment="1">
      <alignment horizontal="center" textRotation="90"/>
    </xf>
    <xf numFmtId="0" fontId="0" fillId="21" borderId="0" xfId="0" applyFill="1" applyAlignment="1">
      <alignment horizontal="center" textRotation="90"/>
    </xf>
    <xf numFmtId="0" fontId="0" fillId="22" borderId="0" xfId="0" applyFill="1" applyAlignment="1">
      <alignment horizontal="center" textRotation="90"/>
    </xf>
    <xf numFmtId="0" fontId="0" fillId="15" borderId="0" xfId="0" applyFill="1"/>
    <xf numFmtId="0" fontId="0" fillId="15" borderId="0" xfId="0" applyFill="1" applyAlignment="1">
      <alignment horizontal="left"/>
    </xf>
    <xf numFmtId="0" fontId="14" fillId="15" borderId="0" xfId="0" applyFont="1" applyFill="1"/>
    <xf numFmtId="0" fontId="0" fillId="15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3" fillId="0" borderId="0" xfId="0" applyFont="1"/>
    <xf numFmtId="0" fontId="3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left" vertical="center" readingOrder="1"/>
    </xf>
    <xf numFmtId="0" fontId="24" fillId="5" borderId="0" xfId="0" applyFont="1" applyFill="1" applyAlignment="1">
      <alignment horizontal="right" vertical="center" wrapText="1"/>
    </xf>
    <xf numFmtId="0" fontId="24" fillId="5" borderId="0" xfId="0" applyFont="1" applyFill="1" applyAlignment="1">
      <alignment horizontal="left" vertical="center" wrapText="1"/>
    </xf>
    <xf numFmtId="165" fontId="0" fillId="13" borderId="0" xfId="0" applyNumberFormat="1" applyFill="1" applyAlignment="1">
      <alignment horizontal="center" vertical="center"/>
    </xf>
    <xf numFmtId="165" fontId="0" fillId="13" borderId="0" xfId="0" applyNumberFormat="1" applyFill="1" applyAlignment="1">
      <alignment horizontal="center"/>
    </xf>
    <xf numFmtId="165" fontId="0" fillId="13" borderId="0" xfId="0" applyNumberFormat="1" applyFill="1"/>
    <xf numFmtId="165" fontId="0" fillId="13" borderId="0" xfId="0" applyNumberFormat="1" applyFill="1" applyAlignment="1">
      <alignment horizontal="left"/>
    </xf>
    <xf numFmtId="165" fontId="0" fillId="13" borderId="0" xfId="0" applyNumberFormat="1" applyFill="1" applyAlignment="1">
      <alignment horizontal="left" vertical="center"/>
    </xf>
    <xf numFmtId="165" fontId="0" fillId="13" borderId="0" xfId="0" applyNumberFormat="1" applyFill="1" applyAlignment="1">
      <alignment vertical="center"/>
    </xf>
    <xf numFmtId="165" fontId="0" fillId="13" borderId="0" xfId="0" applyNumberFormat="1" applyFill="1" applyAlignment="1">
      <alignment horizontal="right" vertical="center"/>
    </xf>
    <xf numFmtId="0" fontId="35" fillId="13" borderId="0" xfId="0" applyFont="1" applyFill="1"/>
    <xf numFmtId="0" fontId="35" fillId="13" borderId="0" xfId="0" applyFont="1" applyFill="1" applyAlignment="1">
      <alignment horizontal="center"/>
    </xf>
    <xf numFmtId="165" fontId="35" fillId="13" borderId="0" xfId="0" applyNumberFormat="1" applyFont="1" applyFill="1" applyAlignment="1">
      <alignment horizontal="center"/>
    </xf>
    <xf numFmtId="165" fontId="35" fillId="13" borderId="0" xfId="0" applyNumberFormat="1" applyFont="1" applyFill="1"/>
    <xf numFmtId="165" fontId="35" fillId="13" borderId="0" xfId="0" applyNumberFormat="1" applyFont="1" applyFill="1" applyAlignment="1">
      <alignment vertical="center"/>
    </xf>
    <xf numFmtId="165" fontId="35" fillId="13" borderId="0" xfId="0" applyNumberFormat="1" applyFont="1" applyFill="1" applyAlignment="1">
      <alignment horizontal="left"/>
    </xf>
    <xf numFmtId="0" fontId="35" fillId="5" borderId="0" xfId="0" applyFont="1" applyFill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165" fontId="35" fillId="15" borderId="0" xfId="0" applyNumberFormat="1" applyFont="1" applyFill="1" applyAlignment="1">
      <alignment horizontal="center"/>
    </xf>
    <xf numFmtId="165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5" fillId="0" borderId="0" xfId="0" applyFont="1"/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165" fontId="14" fillId="15" borderId="0" xfId="0" applyNumberFormat="1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11" fontId="0" fillId="0" borderId="0" xfId="0" applyNumberFormat="1"/>
    <xf numFmtId="0" fontId="0" fillId="0" borderId="0" xfId="0" applyAlignment="1">
      <alignment horizontal="center" vertical="center"/>
    </xf>
    <xf numFmtId="0" fontId="5" fillId="5" borderId="0" xfId="0" applyFont="1" applyFill="1" applyAlignment="1">
      <alignment horizontal="center" textRotation="90" wrapText="1"/>
    </xf>
    <xf numFmtId="0" fontId="5" fillId="5" borderId="0" xfId="0" applyFont="1" applyFill="1" applyAlignment="1">
      <alignment horizontal="center" textRotation="90"/>
    </xf>
    <xf numFmtId="0" fontId="20" fillId="13" borderId="0" xfId="0" applyFont="1" applyFill="1"/>
    <xf numFmtId="0" fontId="0" fillId="23" borderId="0" xfId="0" applyFill="1"/>
    <xf numFmtId="0" fontId="24" fillId="5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FB6D"/>
      <color rgb="FFFFEEA7"/>
      <color rgb="FFFFB7B7"/>
      <color rgb="FFFFE67D"/>
      <color rgb="FFFFFFE5"/>
      <color rgb="FF9FFF9F"/>
      <color rgb="FFBBDAA6"/>
      <color rgb="FFC9FFFF"/>
      <color rgb="FF5DD5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>
      <selection activeCell="A12" sqref="A12"/>
    </sheetView>
  </sheetViews>
  <sheetFormatPr defaultRowHeight="15" x14ac:dyDescent="0.25"/>
  <cols>
    <col min="1" max="1" width="210.7109375" style="155" customWidth="1"/>
  </cols>
  <sheetData>
    <row r="1" spans="1:1" ht="30" x14ac:dyDescent="0.25">
      <c r="A1" s="159" t="s">
        <v>2666</v>
      </c>
    </row>
    <row r="3" spans="1:1" x14ac:dyDescent="0.25">
      <c r="A3" s="155" t="s">
        <v>2667</v>
      </c>
    </row>
    <row r="4" spans="1:1" x14ac:dyDescent="0.25">
      <c r="A4" s="155" t="s">
        <v>2668</v>
      </c>
    </row>
    <row r="5" spans="1:1" x14ac:dyDescent="0.25">
      <c r="A5" s="155" t="s">
        <v>2669</v>
      </c>
    </row>
    <row r="6" spans="1:1" x14ac:dyDescent="0.25">
      <c r="A6" s="155" t="s">
        <v>2670</v>
      </c>
    </row>
    <row r="7" spans="1:1" x14ac:dyDescent="0.25">
      <c r="A7" s="155" t="s">
        <v>2671</v>
      </c>
    </row>
    <row r="8" spans="1:1" x14ac:dyDescent="0.25">
      <c r="A8" s="155" t="s">
        <v>2672</v>
      </c>
    </row>
    <row r="9" spans="1:1" x14ac:dyDescent="0.25">
      <c r="A9" s="155" t="s">
        <v>2673</v>
      </c>
    </row>
    <row r="10" spans="1:1" x14ac:dyDescent="0.25">
      <c r="A10" s="155" t="s">
        <v>2674</v>
      </c>
    </row>
  </sheetData>
  <pageMargins left="0.7" right="0.7" top="0.78740157499999996" bottom="0.78740157499999996" header="0.3" footer="0.3"/>
  <pageSetup paperSize="8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5"/>
  <sheetViews>
    <sheetView workbookViewId="0"/>
  </sheetViews>
  <sheetFormatPr defaultRowHeight="15" x14ac:dyDescent="0.25"/>
  <cols>
    <col min="1" max="1" width="4.7109375" customWidth="1"/>
    <col min="2" max="2" width="54.140625" customWidth="1"/>
    <col min="3" max="3" width="122.42578125" customWidth="1"/>
    <col min="4" max="4" width="27.28515625" customWidth="1"/>
    <col min="5" max="5" width="41.7109375" customWidth="1"/>
    <col min="6" max="6" width="17.85546875" customWidth="1"/>
    <col min="7" max="7" width="23.42578125" customWidth="1"/>
    <col min="8" max="9" width="6.85546875" style="23" customWidth="1"/>
    <col min="10" max="10" width="3.7109375" customWidth="1"/>
  </cols>
  <sheetData>
    <row r="1" spans="1:12" s="30" customFormat="1" ht="33.75" customHeight="1" x14ac:dyDescent="0.3">
      <c r="A1" s="123"/>
      <c r="B1" s="125" t="s">
        <v>35</v>
      </c>
      <c r="C1" s="125" t="s">
        <v>499</v>
      </c>
      <c r="D1" s="125" t="s">
        <v>44</v>
      </c>
      <c r="E1" s="125" t="s">
        <v>45</v>
      </c>
      <c r="F1" s="125" t="s">
        <v>20</v>
      </c>
      <c r="G1" s="125" t="s">
        <v>28</v>
      </c>
      <c r="H1" s="126" t="s">
        <v>877</v>
      </c>
      <c r="I1" s="126" t="s">
        <v>878</v>
      </c>
      <c r="J1" s="123"/>
    </row>
    <row r="2" spans="1:12" x14ac:dyDescent="0.25">
      <c r="A2" s="10"/>
      <c r="B2" s="113" t="s">
        <v>1762</v>
      </c>
      <c r="C2" t="s">
        <v>93</v>
      </c>
      <c r="D2" t="s">
        <v>78</v>
      </c>
      <c r="E2" t="s">
        <v>73</v>
      </c>
      <c r="F2" s="162" t="s">
        <v>1842</v>
      </c>
      <c r="G2" t="s">
        <v>29</v>
      </c>
      <c r="J2" s="10"/>
      <c r="L2">
        <v>1</v>
      </c>
    </row>
    <row r="3" spans="1:12" x14ac:dyDescent="0.25">
      <c r="A3" s="10"/>
      <c r="B3" s="113" t="s">
        <v>1762</v>
      </c>
      <c r="C3" t="s">
        <v>1871</v>
      </c>
      <c r="D3" t="s">
        <v>1889</v>
      </c>
      <c r="E3" t="s">
        <v>1872</v>
      </c>
      <c r="F3" s="175" t="s">
        <v>1873</v>
      </c>
      <c r="G3" t="s">
        <v>879</v>
      </c>
      <c r="J3" s="10"/>
      <c r="K3">
        <v>1</v>
      </c>
      <c r="L3">
        <v>1</v>
      </c>
    </row>
    <row r="4" spans="1:12" x14ac:dyDescent="0.25">
      <c r="A4" s="10"/>
      <c r="B4" s="113" t="s">
        <v>2388</v>
      </c>
      <c r="C4" t="s">
        <v>2390</v>
      </c>
      <c r="D4" t="s">
        <v>2391</v>
      </c>
      <c r="E4" t="s">
        <v>2392</v>
      </c>
      <c r="F4" s="175" t="s">
        <v>2393</v>
      </c>
      <c r="G4" t="s">
        <v>29</v>
      </c>
      <c r="J4" s="10"/>
      <c r="K4">
        <v>1</v>
      </c>
      <c r="L4">
        <v>1</v>
      </c>
    </row>
    <row r="5" spans="1:12" x14ac:dyDescent="0.25">
      <c r="A5" s="10"/>
      <c r="B5" s="113" t="s">
        <v>2370</v>
      </c>
      <c r="C5" t="s">
        <v>2374</v>
      </c>
      <c r="D5" t="s">
        <v>2371</v>
      </c>
      <c r="E5" t="s">
        <v>2372</v>
      </c>
      <c r="F5" s="175" t="s">
        <v>2383</v>
      </c>
      <c r="G5" t="s">
        <v>29</v>
      </c>
      <c r="J5" s="10"/>
      <c r="K5">
        <v>1</v>
      </c>
      <c r="L5">
        <v>1</v>
      </c>
    </row>
    <row r="6" spans="1:12" x14ac:dyDescent="0.25">
      <c r="A6" s="10"/>
      <c r="B6" s="113" t="s">
        <v>1881</v>
      </c>
      <c r="C6" s="30" t="s">
        <v>1879</v>
      </c>
      <c r="D6" t="s">
        <v>1890</v>
      </c>
      <c r="E6" t="s">
        <v>1880</v>
      </c>
      <c r="F6" s="175"/>
      <c r="G6" s="162" t="s">
        <v>1765</v>
      </c>
      <c r="J6" s="10"/>
      <c r="L6">
        <v>1</v>
      </c>
    </row>
    <row r="7" spans="1:12" x14ac:dyDescent="0.25">
      <c r="A7" s="10"/>
      <c r="B7" s="113" t="s">
        <v>2375</v>
      </c>
      <c r="C7" s="30" t="s">
        <v>2378</v>
      </c>
      <c r="D7" t="s">
        <v>2376</v>
      </c>
      <c r="E7" t="s">
        <v>2377</v>
      </c>
      <c r="F7" s="175" t="s">
        <v>2384</v>
      </c>
      <c r="G7" t="s">
        <v>29</v>
      </c>
      <c r="J7" s="10"/>
      <c r="K7">
        <v>1</v>
      </c>
      <c r="L7">
        <v>1</v>
      </c>
    </row>
    <row r="8" spans="1:12" x14ac:dyDescent="0.25">
      <c r="A8" s="10"/>
      <c r="B8" s="113" t="s">
        <v>2375</v>
      </c>
      <c r="C8" s="30" t="s">
        <v>2379</v>
      </c>
      <c r="D8" t="s">
        <v>2381</v>
      </c>
      <c r="E8" t="s">
        <v>2380</v>
      </c>
      <c r="F8" s="175" t="s">
        <v>2382</v>
      </c>
      <c r="G8" t="s">
        <v>29</v>
      </c>
      <c r="J8" s="10"/>
      <c r="L8">
        <v>1</v>
      </c>
    </row>
    <row r="9" spans="1:12" x14ac:dyDescent="0.25">
      <c r="A9" s="10"/>
      <c r="B9" s="113" t="s">
        <v>1870</v>
      </c>
      <c r="C9" t="s">
        <v>494</v>
      </c>
      <c r="D9" t="s">
        <v>77</v>
      </c>
      <c r="E9" t="s">
        <v>73</v>
      </c>
      <c r="F9" s="162" t="s">
        <v>1843</v>
      </c>
      <c r="G9" t="s">
        <v>29</v>
      </c>
      <c r="J9" s="10"/>
      <c r="L9">
        <v>1</v>
      </c>
    </row>
    <row r="10" spans="1:12" x14ac:dyDescent="0.25">
      <c r="A10" s="10"/>
      <c r="B10" s="113" t="s">
        <v>1870</v>
      </c>
      <c r="C10" t="s">
        <v>1874</v>
      </c>
      <c r="D10" t="s">
        <v>1891</v>
      </c>
      <c r="E10" t="s">
        <v>1875</v>
      </c>
      <c r="F10" t="s">
        <v>1876</v>
      </c>
      <c r="G10" t="s">
        <v>879</v>
      </c>
      <c r="J10" s="10"/>
      <c r="K10">
        <v>1</v>
      </c>
      <c r="L10">
        <v>1</v>
      </c>
    </row>
    <row r="11" spans="1:12" x14ac:dyDescent="0.25">
      <c r="A11" s="10"/>
      <c r="B11" s="113" t="s">
        <v>1878</v>
      </c>
      <c r="C11" t="s">
        <v>1900</v>
      </c>
      <c r="D11" t="s">
        <v>1894</v>
      </c>
      <c r="E11" t="s">
        <v>1895</v>
      </c>
      <c r="F11" t="s">
        <v>1896</v>
      </c>
      <c r="G11" s="176" t="s">
        <v>997</v>
      </c>
      <c r="J11" s="10"/>
      <c r="L11">
        <v>1</v>
      </c>
    </row>
    <row r="12" spans="1:12" x14ac:dyDescent="0.25">
      <c r="A12" s="10"/>
      <c r="B12" s="113" t="s">
        <v>1977</v>
      </c>
      <c r="C12" t="s">
        <v>1844</v>
      </c>
      <c r="D12" t="s">
        <v>1845</v>
      </c>
      <c r="E12" t="s">
        <v>1846</v>
      </c>
      <c r="F12" t="s">
        <v>1847</v>
      </c>
      <c r="G12" t="s">
        <v>29</v>
      </c>
      <c r="J12" s="10"/>
      <c r="K12">
        <v>1</v>
      </c>
      <c r="L12">
        <v>1</v>
      </c>
    </row>
    <row r="13" spans="1:12" x14ac:dyDescent="0.25">
      <c r="A13" s="10"/>
      <c r="B13" s="113" t="s">
        <v>1977</v>
      </c>
      <c r="C13" t="s">
        <v>1968</v>
      </c>
      <c r="D13" t="s">
        <v>1966</v>
      </c>
      <c r="E13" t="s">
        <v>1969</v>
      </c>
      <c r="F13" s="175" t="s">
        <v>1970</v>
      </c>
      <c r="G13" t="s">
        <v>29</v>
      </c>
      <c r="J13" s="10"/>
      <c r="K13">
        <v>1</v>
      </c>
      <c r="L13">
        <v>1</v>
      </c>
    </row>
    <row r="14" spans="1:12" x14ac:dyDescent="0.25">
      <c r="A14" s="10"/>
      <c r="B14" s="113" t="s">
        <v>1897</v>
      </c>
      <c r="C14" t="s">
        <v>947</v>
      </c>
      <c r="D14" t="s">
        <v>1967</v>
      </c>
      <c r="E14" s="172" t="s">
        <v>1002</v>
      </c>
      <c r="F14" s="51" t="s">
        <v>1780</v>
      </c>
      <c r="G14" t="s">
        <v>29</v>
      </c>
      <c r="J14" s="10"/>
      <c r="K14">
        <v>1</v>
      </c>
      <c r="L14">
        <v>1</v>
      </c>
    </row>
    <row r="15" spans="1:12" x14ac:dyDescent="0.25">
      <c r="A15" s="10"/>
      <c r="B15" s="113" t="s">
        <v>1898</v>
      </c>
      <c r="C15" t="s">
        <v>1848</v>
      </c>
      <c r="D15" t="s">
        <v>1849</v>
      </c>
      <c r="E15" s="172" t="s">
        <v>914</v>
      </c>
      <c r="F15" s="51" t="s">
        <v>1781</v>
      </c>
      <c r="G15" t="s">
        <v>29</v>
      </c>
      <c r="J15" s="10"/>
      <c r="K15">
        <v>1</v>
      </c>
      <c r="L15">
        <v>1</v>
      </c>
    </row>
    <row r="16" spans="1:12" x14ac:dyDescent="0.25">
      <c r="A16" s="10"/>
      <c r="B16" s="173" t="s">
        <v>1980</v>
      </c>
      <c r="C16" t="s">
        <v>1981</v>
      </c>
      <c r="E16" s="172" t="s">
        <v>1983</v>
      </c>
      <c r="F16" s="51" t="s">
        <v>1982</v>
      </c>
      <c r="G16" t="s">
        <v>29</v>
      </c>
      <c r="J16" s="10"/>
      <c r="L16">
        <v>1</v>
      </c>
    </row>
    <row r="17" spans="1:12" x14ac:dyDescent="0.25">
      <c r="A17" s="10"/>
      <c r="B17" s="173" t="s">
        <v>1771</v>
      </c>
      <c r="C17" s="172" t="s">
        <v>1850</v>
      </c>
      <c r="D17" s="172" t="s">
        <v>1851</v>
      </c>
      <c r="E17" s="172" t="s">
        <v>910</v>
      </c>
      <c r="F17" s="174" t="s">
        <v>1782</v>
      </c>
      <c r="G17" s="174" t="s">
        <v>29</v>
      </c>
      <c r="J17" s="10"/>
      <c r="K17">
        <v>1</v>
      </c>
      <c r="L17">
        <v>1</v>
      </c>
    </row>
    <row r="18" spans="1:12" x14ac:dyDescent="0.25">
      <c r="A18" s="10"/>
      <c r="B18" s="173" t="s">
        <v>1882</v>
      </c>
      <c r="C18" s="172" t="s">
        <v>1899</v>
      </c>
      <c r="D18" s="172" t="s">
        <v>1886</v>
      </c>
      <c r="E18" s="172" t="s">
        <v>1892</v>
      </c>
      <c r="F18" s="174" t="s">
        <v>1893</v>
      </c>
      <c r="G18" s="176" t="s">
        <v>997</v>
      </c>
      <c r="J18" s="10"/>
      <c r="L18">
        <v>1</v>
      </c>
    </row>
    <row r="19" spans="1:12" x14ac:dyDescent="0.25">
      <c r="A19" s="10"/>
      <c r="B19" s="113" t="s">
        <v>1903</v>
      </c>
      <c r="C19" t="s">
        <v>1852</v>
      </c>
      <c r="D19" t="s">
        <v>1853</v>
      </c>
      <c r="E19" t="s">
        <v>73</v>
      </c>
      <c r="F19" s="162" t="s">
        <v>1854</v>
      </c>
      <c r="G19" t="s">
        <v>29</v>
      </c>
      <c r="J19" s="10"/>
      <c r="L19">
        <v>1</v>
      </c>
    </row>
    <row r="20" spans="1:12" x14ac:dyDescent="0.25">
      <c r="A20" s="10"/>
      <c r="B20" s="113" t="s">
        <v>1903</v>
      </c>
      <c r="C20" t="s">
        <v>1904</v>
      </c>
      <c r="D20" t="s">
        <v>1905</v>
      </c>
      <c r="E20" s="172" t="s">
        <v>1906</v>
      </c>
      <c r="F20" s="175" t="s">
        <v>1910</v>
      </c>
      <c r="G20" t="s">
        <v>879</v>
      </c>
      <c r="J20" s="10"/>
      <c r="K20">
        <v>1</v>
      </c>
      <c r="L20">
        <v>1</v>
      </c>
    </row>
    <row r="21" spans="1:12" x14ac:dyDescent="0.25">
      <c r="A21" s="10"/>
      <c r="B21" s="113" t="s">
        <v>1961</v>
      </c>
      <c r="C21" t="s">
        <v>1962</v>
      </c>
      <c r="D21" t="s">
        <v>1963</v>
      </c>
      <c r="E21" s="172" t="s">
        <v>1964</v>
      </c>
      <c r="F21" s="175" t="s">
        <v>1965</v>
      </c>
      <c r="G21" t="s">
        <v>29</v>
      </c>
      <c r="J21" s="10"/>
      <c r="K21">
        <v>1</v>
      </c>
      <c r="L21">
        <v>1</v>
      </c>
    </row>
    <row r="22" spans="1:12" x14ac:dyDescent="0.25">
      <c r="A22" s="10"/>
      <c r="B22" s="2" t="s">
        <v>1978</v>
      </c>
      <c r="C22" t="s">
        <v>1985</v>
      </c>
      <c r="D22" t="s">
        <v>1984</v>
      </c>
      <c r="E22" s="172" t="s">
        <v>1988</v>
      </c>
      <c r="F22" s="175" t="s">
        <v>1986</v>
      </c>
      <c r="G22" t="s">
        <v>29</v>
      </c>
      <c r="J22" s="10"/>
      <c r="L22">
        <v>1</v>
      </c>
    </row>
    <row r="23" spans="1:12" x14ac:dyDescent="0.25">
      <c r="A23" s="10"/>
      <c r="B23" s="113" t="s">
        <v>1774</v>
      </c>
      <c r="C23" t="s">
        <v>1907</v>
      </c>
      <c r="D23" t="s">
        <v>1908</v>
      </c>
      <c r="E23" s="172" t="s">
        <v>1909</v>
      </c>
      <c r="F23" s="175" t="s">
        <v>1911</v>
      </c>
      <c r="G23" t="s">
        <v>879</v>
      </c>
      <c r="J23" s="10"/>
      <c r="K23">
        <v>1</v>
      </c>
      <c r="L23">
        <v>1</v>
      </c>
    </row>
    <row r="24" spans="1:12" x14ac:dyDescent="0.25">
      <c r="A24" s="10"/>
      <c r="B24" s="2" t="s">
        <v>1979</v>
      </c>
      <c r="C24" t="s">
        <v>1991</v>
      </c>
      <c r="D24" t="s">
        <v>1990</v>
      </c>
      <c r="E24" s="172" t="s">
        <v>1989</v>
      </c>
      <c r="F24" s="175" t="s">
        <v>1987</v>
      </c>
      <c r="G24" t="s">
        <v>29</v>
      </c>
      <c r="J24" s="10"/>
      <c r="L24">
        <v>1</v>
      </c>
    </row>
    <row r="25" spans="1:12" x14ac:dyDescent="0.25">
      <c r="A25" s="10"/>
      <c r="B25" s="113" t="s">
        <v>1776</v>
      </c>
      <c r="C25" t="s">
        <v>1855</v>
      </c>
      <c r="D25" t="s">
        <v>1856</v>
      </c>
      <c r="E25" t="s">
        <v>1857</v>
      </c>
      <c r="F25" t="s">
        <v>1783</v>
      </c>
      <c r="G25" t="s">
        <v>29</v>
      </c>
      <c r="J25" s="10"/>
      <c r="K25">
        <v>1</v>
      </c>
      <c r="L25">
        <v>1</v>
      </c>
    </row>
    <row r="26" spans="1:12" x14ac:dyDescent="0.25">
      <c r="A26" s="10"/>
      <c r="B26" s="8"/>
      <c r="C26" s="10"/>
      <c r="D26" s="10"/>
      <c r="E26" s="10"/>
      <c r="F26" s="10"/>
      <c r="G26" s="10"/>
      <c r="H26" s="43"/>
      <c r="I26" s="43"/>
      <c r="J26" s="10"/>
    </row>
    <row r="27" spans="1:12" x14ac:dyDescent="0.25">
      <c r="A27" s="10"/>
      <c r="B27" s="2" t="s">
        <v>634</v>
      </c>
      <c r="C27" t="s">
        <v>305</v>
      </c>
      <c r="D27" t="s">
        <v>304</v>
      </c>
      <c r="E27" t="s">
        <v>303</v>
      </c>
      <c r="F27" t="s">
        <v>516</v>
      </c>
      <c r="G27" t="s">
        <v>14</v>
      </c>
      <c r="J27" s="10"/>
      <c r="K27">
        <v>1</v>
      </c>
      <c r="L27">
        <v>1</v>
      </c>
    </row>
    <row r="28" spans="1:12" x14ac:dyDescent="0.25">
      <c r="A28" s="10"/>
      <c r="B28" s="2" t="s">
        <v>634</v>
      </c>
      <c r="C28" t="s">
        <v>249</v>
      </c>
      <c r="D28" t="s">
        <v>248</v>
      </c>
      <c r="E28" t="s">
        <v>1013</v>
      </c>
      <c r="F28" t="s">
        <v>250</v>
      </c>
      <c r="G28" t="s">
        <v>29</v>
      </c>
      <c r="J28" s="10"/>
      <c r="K28">
        <v>1</v>
      </c>
      <c r="L28">
        <v>1</v>
      </c>
    </row>
    <row r="29" spans="1:12" x14ac:dyDescent="0.25">
      <c r="A29" s="10"/>
      <c r="B29" s="2" t="s">
        <v>634</v>
      </c>
      <c r="C29" t="s">
        <v>943</v>
      </c>
      <c r="D29" t="s">
        <v>942</v>
      </c>
      <c r="E29" t="s">
        <v>471</v>
      </c>
      <c r="F29" t="s">
        <v>946</v>
      </c>
      <c r="G29" t="s">
        <v>29</v>
      </c>
      <c r="J29" s="10"/>
      <c r="K29">
        <v>1</v>
      </c>
      <c r="L29">
        <v>1</v>
      </c>
    </row>
    <row r="30" spans="1:12" x14ac:dyDescent="0.25">
      <c r="A30" s="10"/>
      <c r="B30" s="2" t="s">
        <v>635</v>
      </c>
      <c r="C30" t="s">
        <v>167</v>
      </c>
      <c r="D30" t="s">
        <v>472</v>
      </c>
      <c r="E30" t="s">
        <v>83</v>
      </c>
      <c r="F30" s="37" t="s">
        <v>522</v>
      </c>
      <c r="G30" t="s">
        <v>29</v>
      </c>
      <c r="J30" s="10"/>
      <c r="K30">
        <v>1</v>
      </c>
      <c r="L30">
        <v>1</v>
      </c>
    </row>
    <row r="31" spans="1:12" x14ac:dyDescent="0.25">
      <c r="A31" s="10"/>
      <c r="B31" s="2" t="s">
        <v>636</v>
      </c>
      <c r="C31" t="s">
        <v>98</v>
      </c>
      <c r="D31" t="s">
        <v>95</v>
      </c>
      <c r="E31" t="s">
        <v>94</v>
      </c>
      <c r="F31" t="s">
        <v>523</v>
      </c>
      <c r="G31" t="s">
        <v>29</v>
      </c>
      <c r="J31" s="10"/>
      <c r="K31">
        <v>1</v>
      </c>
      <c r="L31">
        <v>1</v>
      </c>
    </row>
    <row r="32" spans="1:12" x14ac:dyDescent="0.25">
      <c r="A32" s="10"/>
      <c r="B32" s="2" t="s">
        <v>637</v>
      </c>
      <c r="C32" t="s">
        <v>481</v>
      </c>
      <c r="D32" t="s">
        <v>238</v>
      </c>
      <c r="E32" t="s">
        <v>239</v>
      </c>
      <c r="F32" t="s">
        <v>240</v>
      </c>
      <c r="G32" t="s">
        <v>29</v>
      </c>
      <c r="J32" s="10"/>
      <c r="K32">
        <v>1</v>
      </c>
      <c r="L32">
        <v>1</v>
      </c>
    </row>
    <row r="33" spans="1:12" x14ac:dyDescent="0.25">
      <c r="A33" s="10"/>
      <c r="B33" s="2" t="s">
        <v>638</v>
      </c>
      <c r="C33" t="s">
        <v>482</v>
      </c>
      <c r="D33" t="s">
        <v>426</v>
      </c>
      <c r="E33" t="s">
        <v>427</v>
      </c>
      <c r="F33" t="s">
        <v>275</v>
      </c>
      <c r="G33" t="s">
        <v>29</v>
      </c>
      <c r="J33" s="10"/>
      <c r="K33">
        <v>1</v>
      </c>
      <c r="L33">
        <v>1</v>
      </c>
    </row>
    <row r="34" spans="1:12" x14ac:dyDescent="0.25">
      <c r="A34" s="10"/>
      <c r="B34" s="2" t="s">
        <v>639</v>
      </c>
      <c r="C34" t="s">
        <v>595</v>
      </c>
      <c r="D34" t="s">
        <v>434</v>
      </c>
      <c r="E34" t="s">
        <v>430</v>
      </c>
      <c r="F34" t="s">
        <v>432</v>
      </c>
      <c r="G34" t="s">
        <v>29</v>
      </c>
      <c r="J34" s="10"/>
      <c r="K34">
        <v>1</v>
      </c>
      <c r="L34">
        <v>1</v>
      </c>
    </row>
    <row r="35" spans="1:12" x14ac:dyDescent="0.25">
      <c r="A35" s="10"/>
      <c r="B35" s="2" t="s">
        <v>639</v>
      </c>
      <c r="C35" t="s">
        <v>596</v>
      </c>
      <c r="D35" t="s">
        <v>433</v>
      </c>
      <c r="E35" t="s">
        <v>430</v>
      </c>
      <c r="F35" t="s">
        <v>431</v>
      </c>
      <c r="G35" t="s">
        <v>29</v>
      </c>
      <c r="J35" s="10"/>
      <c r="K35">
        <v>1</v>
      </c>
      <c r="L35">
        <v>1</v>
      </c>
    </row>
    <row r="36" spans="1:12" x14ac:dyDescent="0.25">
      <c r="A36" s="10"/>
      <c r="B36" s="2" t="s">
        <v>639</v>
      </c>
      <c r="C36" t="s">
        <v>597</v>
      </c>
      <c r="D36" t="s">
        <v>442</v>
      </c>
      <c r="E36" t="s">
        <v>441</v>
      </c>
      <c r="F36" t="s">
        <v>500</v>
      </c>
      <c r="G36" t="s">
        <v>29</v>
      </c>
      <c r="J36" s="10"/>
      <c r="K36">
        <v>1</v>
      </c>
      <c r="L36">
        <v>1</v>
      </c>
    </row>
    <row r="37" spans="1:12" x14ac:dyDescent="0.25">
      <c r="A37" s="10"/>
      <c r="B37" s="2" t="s">
        <v>639</v>
      </c>
      <c r="C37" t="s">
        <v>594</v>
      </c>
      <c r="D37" t="s">
        <v>438</v>
      </c>
      <c r="E37" t="s">
        <v>436</v>
      </c>
      <c r="F37" t="s">
        <v>439</v>
      </c>
      <c r="G37" t="s">
        <v>29</v>
      </c>
      <c r="J37" s="10"/>
      <c r="K37">
        <v>1</v>
      </c>
      <c r="L37">
        <v>1</v>
      </c>
    </row>
    <row r="38" spans="1:12" x14ac:dyDescent="0.25">
      <c r="A38" s="10"/>
      <c r="B38" s="2" t="s">
        <v>639</v>
      </c>
      <c r="C38" t="s">
        <v>527</v>
      </c>
      <c r="D38" t="s">
        <v>437</v>
      </c>
      <c r="E38" t="s">
        <v>436</v>
      </c>
      <c r="F38" t="s">
        <v>440</v>
      </c>
      <c r="G38" t="s">
        <v>29</v>
      </c>
      <c r="J38" s="10"/>
      <c r="K38">
        <v>1</v>
      </c>
      <c r="L38">
        <v>1</v>
      </c>
    </row>
    <row r="39" spans="1:12" x14ac:dyDescent="0.25">
      <c r="A39" s="10"/>
      <c r="B39" s="2" t="s">
        <v>640</v>
      </c>
      <c r="C39" t="s">
        <v>86</v>
      </c>
      <c r="D39" t="s">
        <v>435</v>
      </c>
      <c r="E39" t="s">
        <v>81</v>
      </c>
      <c r="F39" t="s">
        <v>882</v>
      </c>
      <c r="G39" t="s">
        <v>29</v>
      </c>
      <c r="J39" s="10"/>
      <c r="K39">
        <v>1</v>
      </c>
      <c r="L39">
        <v>1</v>
      </c>
    </row>
    <row r="40" spans="1:12" x14ac:dyDescent="0.25">
      <c r="A40" s="10"/>
      <c r="B40" s="2" t="s">
        <v>640</v>
      </c>
      <c r="C40" t="s">
        <v>884</v>
      </c>
      <c r="D40" t="s">
        <v>880</v>
      </c>
      <c r="E40" t="s">
        <v>881</v>
      </c>
      <c r="F40" t="s">
        <v>883</v>
      </c>
      <c r="G40" t="s">
        <v>29</v>
      </c>
      <c r="J40" s="10"/>
      <c r="K40">
        <v>1</v>
      </c>
      <c r="L40">
        <v>1</v>
      </c>
    </row>
    <row r="41" spans="1:12" x14ac:dyDescent="0.25">
      <c r="A41" s="10"/>
      <c r="B41" s="2" t="s">
        <v>640</v>
      </c>
      <c r="C41" t="s">
        <v>888</v>
      </c>
      <c r="D41" t="s">
        <v>885</v>
      </c>
      <c r="E41" t="s">
        <v>886</v>
      </c>
      <c r="F41" t="s">
        <v>887</v>
      </c>
      <c r="G41" t="s">
        <v>29</v>
      </c>
      <c r="J41" s="10"/>
      <c r="K41">
        <v>1</v>
      </c>
      <c r="L41">
        <v>1</v>
      </c>
    </row>
    <row r="42" spans="1:12" x14ac:dyDescent="0.25">
      <c r="A42" s="10"/>
      <c r="B42" s="2" t="s">
        <v>640</v>
      </c>
      <c r="C42" t="s">
        <v>891</v>
      </c>
      <c r="D42" t="s">
        <v>889</v>
      </c>
      <c r="E42" t="s">
        <v>890</v>
      </c>
      <c r="F42" t="s">
        <v>892</v>
      </c>
      <c r="G42" t="s">
        <v>29</v>
      </c>
      <c r="J42" s="10"/>
      <c r="K42">
        <v>1</v>
      </c>
      <c r="L42">
        <v>1</v>
      </c>
    </row>
    <row r="43" spans="1:12" x14ac:dyDescent="0.25">
      <c r="A43" s="10"/>
      <c r="B43" s="2" t="s">
        <v>641</v>
      </c>
      <c r="C43" s="1" t="s">
        <v>87</v>
      </c>
      <c r="D43" s="1" t="s">
        <v>52</v>
      </c>
      <c r="E43" s="35" t="s">
        <v>53</v>
      </c>
      <c r="F43" t="s">
        <v>528</v>
      </c>
      <c r="G43" t="s">
        <v>29</v>
      </c>
      <c r="J43" s="10"/>
      <c r="K43">
        <v>1</v>
      </c>
      <c r="L43">
        <v>1</v>
      </c>
    </row>
    <row r="44" spans="1:12" x14ac:dyDescent="0.25">
      <c r="A44" s="10"/>
      <c r="B44" s="2" t="s">
        <v>642</v>
      </c>
      <c r="C44" t="s">
        <v>307</v>
      </c>
      <c r="D44" t="s">
        <v>306</v>
      </c>
      <c r="E44" t="s">
        <v>303</v>
      </c>
      <c r="F44" t="s">
        <v>502</v>
      </c>
      <c r="G44" t="s">
        <v>14</v>
      </c>
      <c r="J44" s="10"/>
      <c r="K44">
        <v>1</v>
      </c>
      <c r="L44">
        <v>1</v>
      </c>
    </row>
    <row r="45" spans="1:12" x14ac:dyDescent="0.25">
      <c r="A45" s="10"/>
      <c r="B45" s="2" t="s">
        <v>642</v>
      </c>
      <c r="C45" t="s">
        <v>1007</v>
      </c>
      <c r="D45" t="s">
        <v>97</v>
      </c>
      <c r="E45" t="s">
        <v>96</v>
      </c>
      <c r="F45" t="s">
        <v>501</v>
      </c>
      <c r="G45" t="s">
        <v>29</v>
      </c>
      <c r="J45" s="10"/>
      <c r="K45">
        <v>1</v>
      </c>
      <c r="L45">
        <v>1</v>
      </c>
    </row>
    <row r="46" spans="1:12" x14ac:dyDescent="0.25">
      <c r="A46" s="10"/>
      <c r="B46" s="2" t="s">
        <v>642</v>
      </c>
      <c r="C46" t="s">
        <v>263</v>
      </c>
      <c r="D46" s="1" t="s">
        <v>262</v>
      </c>
      <c r="E46" t="s">
        <v>259</v>
      </c>
      <c r="F46" t="s">
        <v>276</v>
      </c>
      <c r="G46" t="s">
        <v>29</v>
      </c>
      <c r="J46" s="10"/>
      <c r="K46">
        <v>1</v>
      </c>
      <c r="L46">
        <v>1</v>
      </c>
    </row>
    <row r="47" spans="1:12" x14ac:dyDescent="0.25">
      <c r="A47" s="10"/>
      <c r="B47" s="2" t="s">
        <v>642</v>
      </c>
      <c r="C47" t="s">
        <v>93</v>
      </c>
      <c r="D47" t="s">
        <v>78</v>
      </c>
      <c r="E47" t="s">
        <v>73</v>
      </c>
      <c r="F47" s="162" t="s">
        <v>79</v>
      </c>
      <c r="G47" t="s">
        <v>29</v>
      </c>
      <c r="J47" s="10"/>
      <c r="L47">
        <v>1</v>
      </c>
    </row>
    <row r="48" spans="1:12" x14ac:dyDescent="0.25">
      <c r="A48" s="10"/>
      <c r="B48" s="2" t="s">
        <v>642</v>
      </c>
      <c r="C48" t="s">
        <v>1797</v>
      </c>
      <c r="D48" s="1" t="s">
        <v>1804</v>
      </c>
      <c r="E48" s="124" t="s">
        <v>1805</v>
      </c>
      <c r="F48" s="51" t="s">
        <v>1823</v>
      </c>
      <c r="G48" t="s">
        <v>29</v>
      </c>
      <c r="J48" s="10"/>
      <c r="K48">
        <v>1</v>
      </c>
      <c r="L48">
        <v>1</v>
      </c>
    </row>
    <row r="49" spans="1:12" x14ac:dyDescent="0.25">
      <c r="A49" s="10"/>
      <c r="B49" s="2" t="s">
        <v>642</v>
      </c>
      <c r="C49" t="s">
        <v>1806</v>
      </c>
      <c r="D49" s="1" t="s">
        <v>1807</v>
      </c>
      <c r="E49" s="124" t="s">
        <v>1805</v>
      </c>
      <c r="F49" s="51" t="s">
        <v>1821</v>
      </c>
      <c r="G49" t="s">
        <v>29</v>
      </c>
      <c r="J49" s="10"/>
      <c r="K49">
        <v>1</v>
      </c>
      <c r="L49">
        <v>1</v>
      </c>
    </row>
    <row r="50" spans="1:12" x14ac:dyDescent="0.25">
      <c r="A50" s="10"/>
      <c r="B50" s="2" t="s">
        <v>642</v>
      </c>
      <c r="C50" t="s">
        <v>1808</v>
      </c>
      <c r="D50" s="1" t="s">
        <v>1809</v>
      </c>
      <c r="E50" s="124" t="s">
        <v>1810</v>
      </c>
      <c r="F50" s="51" t="s">
        <v>1822</v>
      </c>
      <c r="G50" t="s">
        <v>29</v>
      </c>
      <c r="J50" s="10"/>
      <c r="K50">
        <v>1</v>
      </c>
      <c r="L50">
        <v>1</v>
      </c>
    </row>
    <row r="51" spans="1:12" x14ac:dyDescent="0.25">
      <c r="A51" s="10"/>
      <c r="B51" s="2" t="s">
        <v>643</v>
      </c>
      <c r="C51" t="s">
        <v>302</v>
      </c>
      <c r="D51" t="s">
        <v>234</v>
      </c>
      <c r="E51" t="s">
        <v>290</v>
      </c>
      <c r="F51" t="s">
        <v>552</v>
      </c>
      <c r="G51" t="s">
        <v>29</v>
      </c>
      <c r="J51" s="10"/>
      <c r="K51">
        <v>1</v>
      </c>
      <c r="L51">
        <v>1</v>
      </c>
    </row>
    <row r="52" spans="1:12" x14ac:dyDescent="0.25">
      <c r="A52" s="10"/>
      <c r="B52" s="2" t="s">
        <v>644</v>
      </c>
      <c r="C52" t="s">
        <v>473</v>
      </c>
      <c r="D52" t="s">
        <v>429</v>
      </c>
      <c r="E52" t="s">
        <v>428</v>
      </c>
      <c r="F52" t="s">
        <v>944</v>
      </c>
      <c r="G52" t="s">
        <v>29</v>
      </c>
      <c r="J52" s="10"/>
      <c r="K52">
        <v>1</v>
      </c>
      <c r="L52">
        <v>1</v>
      </c>
    </row>
    <row r="53" spans="1:12" x14ac:dyDescent="0.25">
      <c r="A53" s="10"/>
      <c r="B53" s="2" t="s">
        <v>644</v>
      </c>
      <c r="C53" t="s">
        <v>943</v>
      </c>
      <c r="D53" t="s">
        <v>942</v>
      </c>
      <c r="E53" t="s">
        <v>471</v>
      </c>
      <c r="F53" t="s">
        <v>945</v>
      </c>
      <c r="G53" t="s">
        <v>29</v>
      </c>
      <c r="J53" s="10"/>
      <c r="K53">
        <v>1</v>
      </c>
      <c r="L53">
        <v>1</v>
      </c>
    </row>
    <row r="54" spans="1:12" x14ac:dyDescent="0.25">
      <c r="A54" s="10"/>
      <c r="B54" s="2" t="s">
        <v>645</v>
      </c>
      <c r="C54" t="s">
        <v>1673</v>
      </c>
      <c r="D54" t="s">
        <v>309</v>
      </c>
      <c r="E54" t="s">
        <v>308</v>
      </c>
      <c r="F54" t="s">
        <v>503</v>
      </c>
      <c r="G54" t="s">
        <v>14</v>
      </c>
      <c r="J54" s="10"/>
      <c r="K54">
        <v>1</v>
      </c>
      <c r="L54">
        <v>1</v>
      </c>
    </row>
    <row r="55" spans="1:12" x14ac:dyDescent="0.25">
      <c r="A55" s="10"/>
      <c r="B55" s="2" t="s">
        <v>645</v>
      </c>
      <c r="C55" t="s">
        <v>1659</v>
      </c>
      <c r="D55" t="s">
        <v>1658</v>
      </c>
      <c r="E55" t="s">
        <v>1661</v>
      </c>
      <c r="F55" t="s">
        <v>1671</v>
      </c>
      <c r="G55" t="s">
        <v>29</v>
      </c>
      <c r="J55" s="10"/>
      <c r="K55">
        <v>1</v>
      </c>
      <c r="L55">
        <v>1</v>
      </c>
    </row>
    <row r="56" spans="1:12" x14ac:dyDescent="0.25">
      <c r="A56" s="10"/>
      <c r="B56" s="2" t="s">
        <v>645</v>
      </c>
      <c r="C56" t="s">
        <v>1663</v>
      </c>
      <c r="D56" t="s">
        <v>1662</v>
      </c>
      <c r="E56" t="s">
        <v>1660</v>
      </c>
      <c r="F56" t="s">
        <v>1670</v>
      </c>
      <c r="G56" t="s">
        <v>29</v>
      </c>
      <c r="J56" s="10"/>
      <c r="K56">
        <v>1</v>
      </c>
      <c r="L56">
        <v>1</v>
      </c>
    </row>
    <row r="57" spans="1:12" x14ac:dyDescent="0.25">
      <c r="A57" s="10"/>
      <c r="B57" s="2" t="s">
        <v>645</v>
      </c>
      <c r="C57" t="s">
        <v>1664</v>
      </c>
      <c r="D57" s="140" t="s">
        <v>1665</v>
      </c>
      <c r="E57" t="s">
        <v>1660</v>
      </c>
      <c r="F57" t="s">
        <v>1672</v>
      </c>
      <c r="G57" t="s">
        <v>29</v>
      </c>
      <c r="J57" s="10"/>
      <c r="K57">
        <v>1</v>
      </c>
      <c r="L57">
        <v>1</v>
      </c>
    </row>
    <row r="58" spans="1:12" x14ac:dyDescent="0.25">
      <c r="A58" s="10"/>
      <c r="B58" s="2" t="s">
        <v>646</v>
      </c>
      <c r="C58" t="s">
        <v>474</v>
      </c>
      <c r="D58" t="s">
        <v>101</v>
      </c>
      <c r="E58" t="s">
        <v>99</v>
      </c>
      <c r="F58" t="s">
        <v>531</v>
      </c>
      <c r="G58" t="s">
        <v>29</v>
      </c>
      <c r="J58" s="10"/>
      <c r="K58">
        <v>1</v>
      </c>
      <c r="L58">
        <v>1</v>
      </c>
    </row>
    <row r="59" spans="1:12" x14ac:dyDescent="0.25">
      <c r="A59" s="10"/>
      <c r="B59" s="2" t="s">
        <v>646</v>
      </c>
      <c r="C59" t="s">
        <v>103</v>
      </c>
      <c r="D59" t="s">
        <v>102</v>
      </c>
      <c r="E59" t="s">
        <v>100</v>
      </c>
      <c r="F59" t="s">
        <v>532</v>
      </c>
      <c r="G59" t="s">
        <v>29</v>
      </c>
      <c r="J59" s="10"/>
      <c r="K59">
        <v>1</v>
      </c>
      <c r="L59">
        <v>1</v>
      </c>
    </row>
    <row r="60" spans="1:12" x14ac:dyDescent="0.25">
      <c r="A60" s="10"/>
      <c r="B60" s="2" t="s">
        <v>647</v>
      </c>
      <c r="C60" t="s">
        <v>483</v>
      </c>
      <c r="D60" t="s">
        <v>443</v>
      </c>
      <c r="E60" t="s">
        <v>415</v>
      </c>
      <c r="F60" t="s">
        <v>445</v>
      </c>
      <c r="G60" t="s">
        <v>29</v>
      </c>
      <c r="J60" s="10"/>
      <c r="K60">
        <v>1</v>
      </c>
      <c r="L60">
        <v>1</v>
      </c>
    </row>
    <row r="61" spans="1:12" x14ac:dyDescent="0.25">
      <c r="A61" s="10"/>
      <c r="B61" s="2" t="s">
        <v>647</v>
      </c>
      <c r="C61" t="s">
        <v>710</v>
      </c>
      <c r="D61" t="s">
        <v>708</v>
      </c>
      <c r="E61" t="s">
        <v>709</v>
      </c>
      <c r="F61" t="s">
        <v>711</v>
      </c>
      <c r="G61" t="s">
        <v>29</v>
      </c>
      <c r="J61" s="10"/>
      <c r="K61">
        <v>1</v>
      </c>
      <c r="L61">
        <v>1</v>
      </c>
    </row>
    <row r="62" spans="1:12" x14ac:dyDescent="0.25">
      <c r="A62" s="10"/>
      <c r="B62" s="2" t="s">
        <v>647</v>
      </c>
      <c r="C62" t="s">
        <v>233</v>
      </c>
      <c r="D62" t="s">
        <v>444</v>
      </c>
      <c r="E62" t="s">
        <v>232</v>
      </c>
      <c r="F62" t="s">
        <v>289</v>
      </c>
      <c r="G62" t="s">
        <v>29</v>
      </c>
      <c r="J62" s="10"/>
      <c r="K62">
        <v>1</v>
      </c>
      <c r="L62">
        <v>1</v>
      </c>
    </row>
    <row r="63" spans="1:12" x14ac:dyDescent="0.25">
      <c r="A63" s="10"/>
      <c r="B63" s="2" t="s">
        <v>647</v>
      </c>
      <c r="C63" t="s">
        <v>902</v>
      </c>
      <c r="D63" t="s">
        <v>900</v>
      </c>
      <c r="E63" t="s">
        <v>901</v>
      </c>
      <c r="F63" t="s">
        <v>903</v>
      </c>
      <c r="G63" t="s">
        <v>29</v>
      </c>
      <c r="J63" s="10"/>
      <c r="K63">
        <v>1</v>
      </c>
      <c r="L63">
        <v>1</v>
      </c>
    </row>
    <row r="64" spans="1:12" x14ac:dyDescent="0.25">
      <c r="A64" s="10"/>
      <c r="B64" s="2" t="s">
        <v>648</v>
      </c>
      <c r="C64" t="s">
        <v>307</v>
      </c>
      <c r="D64" t="s">
        <v>310</v>
      </c>
      <c r="E64" t="s">
        <v>308</v>
      </c>
      <c r="F64" t="s">
        <v>504</v>
      </c>
      <c r="G64" t="s">
        <v>14</v>
      </c>
      <c r="J64" s="10"/>
      <c r="K64">
        <v>1</v>
      </c>
      <c r="L64">
        <v>1</v>
      </c>
    </row>
    <row r="65" spans="1:12" x14ac:dyDescent="0.25">
      <c r="A65" s="10"/>
      <c r="B65" s="2" t="s">
        <v>648</v>
      </c>
      <c r="C65" t="s">
        <v>937</v>
      </c>
      <c r="D65" t="s">
        <v>936</v>
      </c>
      <c r="E65" t="s">
        <v>907</v>
      </c>
      <c r="F65" t="s">
        <v>935</v>
      </c>
      <c r="G65" t="s">
        <v>29</v>
      </c>
      <c r="J65" s="10"/>
      <c r="K65">
        <v>1</v>
      </c>
      <c r="L65">
        <v>1</v>
      </c>
    </row>
    <row r="66" spans="1:12" x14ac:dyDescent="0.25">
      <c r="A66" s="10"/>
      <c r="B66" s="2" t="s">
        <v>648</v>
      </c>
      <c r="C66" t="s">
        <v>951</v>
      </c>
      <c r="D66" t="s">
        <v>952</v>
      </c>
      <c r="E66" t="s">
        <v>953</v>
      </c>
      <c r="F66" s="118" t="s">
        <v>948</v>
      </c>
      <c r="G66" t="s">
        <v>29</v>
      </c>
      <c r="J66" s="10"/>
      <c r="K66">
        <v>1</v>
      </c>
      <c r="L66">
        <v>1</v>
      </c>
    </row>
    <row r="67" spans="1:12" x14ac:dyDescent="0.25">
      <c r="A67" s="10"/>
      <c r="B67" s="2" t="s">
        <v>648</v>
      </c>
      <c r="C67" t="s">
        <v>1663</v>
      </c>
      <c r="D67" t="s">
        <v>1662</v>
      </c>
      <c r="E67" t="s">
        <v>1660</v>
      </c>
      <c r="F67" s="118" t="s">
        <v>1669</v>
      </c>
      <c r="G67" t="s">
        <v>29</v>
      </c>
      <c r="J67" s="10"/>
      <c r="K67">
        <v>1</v>
      </c>
      <c r="L67">
        <v>1</v>
      </c>
    </row>
    <row r="68" spans="1:12" x14ac:dyDescent="0.25">
      <c r="A68" s="10"/>
      <c r="B68" s="2" t="s">
        <v>648</v>
      </c>
      <c r="C68" t="s">
        <v>1664</v>
      </c>
      <c r="D68" s="140" t="s">
        <v>1665</v>
      </c>
      <c r="E68" t="s">
        <v>1660</v>
      </c>
      <c r="F68" s="118" t="s">
        <v>1668</v>
      </c>
      <c r="G68" t="s">
        <v>29</v>
      </c>
      <c r="J68" s="10"/>
      <c r="K68">
        <v>1</v>
      </c>
      <c r="L68">
        <v>1</v>
      </c>
    </row>
    <row r="69" spans="1:12" x14ac:dyDescent="0.25">
      <c r="A69" s="10"/>
      <c r="B69" s="2" t="s">
        <v>648</v>
      </c>
      <c r="C69" t="s">
        <v>1659</v>
      </c>
      <c r="D69" t="s">
        <v>1666</v>
      </c>
      <c r="E69" t="s">
        <v>1660</v>
      </c>
      <c r="F69" s="118" t="s">
        <v>1667</v>
      </c>
      <c r="G69" t="s">
        <v>29</v>
      </c>
      <c r="J69" s="10"/>
      <c r="K69">
        <v>1</v>
      </c>
      <c r="L69">
        <v>1</v>
      </c>
    </row>
    <row r="70" spans="1:12" x14ac:dyDescent="0.25">
      <c r="A70" s="10"/>
      <c r="B70" s="2" t="s">
        <v>649</v>
      </c>
      <c r="C70" t="s">
        <v>1674</v>
      </c>
      <c r="D70" t="s">
        <v>285</v>
      </c>
      <c r="E70" t="s">
        <v>281</v>
      </c>
      <c r="F70" t="s">
        <v>277</v>
      </c>
      <c r="G70" t="s">
        <v>15</v>
      </c>
      <c r="J70" s="10"/>
      <c r="K70">
        <v>1</v>
      </c>
      <c r="L70">
        <v>1</v>
      </c>
    </row>
    <row r="71" spans="1:12" x14ac:dyDescent="0.25">
      <c r="A71" s="10"/>
      <c r="B71" s="2" t="s">
        <v>649</v>
      </c>
      <c r="C71" t="s">
        <v>1675</v>
      </c>
      <c r="D71" t="s">
        <v>286</v>
      </c>
      <c r="E71" t="s">
        <v>283</v>
      </c>
      <c r="F71" t="s">
        <v>278</v>
      </c>
      <c r="G71" t="s">
        <v>15</v>
      </c>
      <c r="J71" s="10"/>
      <c r="K71">
        <v>1</v>
      </c>
      <c r="L71">
        <v>1</v>
      </c>
    </row>
    <row r="72" spans="1:12" x14ac:dyDescent="0.25">
      <c r="A72" s="10"/>
      <c r="B72" s="2" t="s">
        <v>649</v>
      </c>
      <c r="C72" t="s">
        <v>467</v>
      </c>
      <c r="D72" t="s">
        <v>287</v>
      </c>
      <c r="E72" t="s">
        <v>282</v>
      </c>
      <c r="F72" t="s">
        <v>279</v>
      </c>
      <c r="G72" t="s">
        <v>15</v>
      </c>
      <c r="J72" s="10"/>
      <c r="K72">
        <v>1</v>
      </c>
      <c r="L72">
        <v>1</v>
      </c>
    </row>
    <row r="73" spans="1:12" x14ac:dyDescent="0.25">
      <c r="A73" s="10"/>
      <c r="B73" s="2" t="s">
        <v>649</v>
      </c>
      <c r="C73" t="s">
        <v>1676</v>
      </c>
      <c r="D73" t="s">
        <v>288</v>
      </c>
      <c r="E73" t="s">
        <v>284</v>
      </c>
      <c r="F73" t="s">
        <v>280</v>
      </c>
      <c r="G73" t="s">
        <v>15</v>
      </c>
      <c r="J73" s="10"/>
      <c r="K73">
        <v>1</v>
      </c>
      <c r="L73">
        <v>1</v>
      </c>
    </row>
    <row r="74" spans="1:12" x14ac:dyDescent="0.25">
      <c r="A74" s="10"/>
      <c r="B74" s="2" t="s">
        <v>650</v>
      </c>
      <c r="C74" t="s">
        <v>593</v>
      </c>
      <c r="D74" t="s">
        <v>207</v>
      </c>
      <c r="E74" t="s">
        <v>206</v>
      </c>
      <c r="F74" t="s">
        <v>208</v>
      </c>
      <c r="G74" t="s">
        <v>29</v>
      </c>
      <c r="J74" s="10"/>
      <c r="K74">
        <v>1</v>
      </c>
      <c r="L74">
        <v>1</v>
      </c>
    </row>
    <row r="75" spans="1:12" x14ac:dyDescent="0.25">
      <c r="A75" s="10"/>
      <c r="B75" s="2" t="s">
        <v>651</v>
      </c>
      <c r="C75" t="s">
        <v>107</v>
      </c>
      <c r="D75" t="s">
        <v>105</v>
      </c>
      <c r="E75" t="s">
        <v>104</v>
      </c>
      <c r="F75" t="s">
        <v>533</v>
      </c>
      <c r="G75" t="s">
        <v>29</v>
      </c>
      <c r="J75" s="10"/>
      <c r="K75">
        <v>1</v>
      </c>
      <c r="L75">
        <v>1</v>
      </c>
    </row>
    <row r="76" spans="1:12" x14ac:dyDescent="0.25">
      <c r="A76" s="10"/>
      <c r="B76" s="2" t="s">
        <v>651</v>
      </c>
      <c r="C76" t="s">
        <v>166</v>
      </c>
      <c r="D76" t="s">
        <v>106</v>
      </c>
      <c r="E76" t="s">
        <v>82</v>
      </c>
      <c r="F76" t="s">
        <v>534</v>
      </c>
      <c r="G76" t="s">
        <v>29</v>
      </c>
      <c r="J76" s="10"/>
      <c r="K76">
        <v>1</v>
      </c>
      <c r="L76">
        <v>1</v>
      </c>
    </row>
    <row r="77" spans="1:12" x14ac:dyDescent="0.25">
      <c r="A77" s="10"/>
      <c r="B77" s="2" t="s">
        <v>651</v>
      </c>
      <c r="C77" t="s">
        <v>2091</v>
      </c>
      <c r="D77" t="s">
        <v>2090</v>
      </c>
      <c r="E77" t="s">
        <v>2092</v>
      </c>
      <c r="F77" t="s">
        <v>2093</v>
      </c>
      <c r="G77" t="s">
        <v>29</v>
      </c>
      <c r="J77" s="10"/>
      <c r="K77">
        <v>1</v>
      </c>
      <c r="L77">
        <v>1</v>
      </c>
    </row>
    <row r="78" spans="1:12" x14ac:dyDescent="0.25">
      <c r="A78" s="10"/>
      <c r="B78" s="2" t="s">
        <v>652</v>
      </c>
      <c r="C78" t="s">
        <v>110</v>
      </c>
      <c r="D78" t="s">
        <v>109</v>
      </c>
      <c r="E78" t="s">
        <v>108</v>
      </c>
      <c r="F78" t="s">
        <v>535</v>
      </c>
      <c r="G78" t="s">
        <v>29</v>
      </c>
      <c r="J78" s="10"/>
      <c r="K78">
        <v>1</v>
      </c>
      <c r="L78">
        <v>1</v>
      </c>
    </row>
    <row r="79" spans="1:12" x14ac:dyDescent="0.25">
      <c r="A79" s="10"/>
      <c r="B79" s="2" t="s">
        <v>653</v>
      </c>
      <c r="C79" t="s">
        <v>477</v>
      </c>
      <c r="D79" t="s">
        <v>241</v>
      </c>
      <c r="E79" t="s">
        <v>242</v>
      </c>
      <c r="F79" t="s">
        <v>582</v>
      </c>
      <c r="G79" t="s">
        <v>29</v>
      </c>
      <c r="J79" s="10"/>
      <c r="K79">
        <v>1</v>
      </c>
      <c r="L79">
        <v>1</v>
      </c>
    </row>
    <row r="80" spans="1:12" x14ac:dyDescent="0.25">
      <c r="A80" s="10"/>
      <c r="B80" s="2" t="s">
        <v>654</v>
      </c>
      <c r="C80" t="s">
        <v>113</v>
      </c>
      <c r="D80" t="s">
        <v>112</v>
      </c>
      <c r="E80" t="s">
        <v>111</v>
      </c>
      <c r="F80" t="s">
        <v>581</v>
      </c>
      <c r="G80" t="s">
        <v>29</v>
      </c>
      <c r="J80" s="10"/>
      <c r="K80">
        <v>1</v>
      </c>
      <c r="L80">
        <v>1</v>
      </c>
    </row>
    <row r="81" spans="1:12" x14ac:dyDescent="0.25">
      <c r="A81" s="10"/>
      <c r="B81" s="2" t="s">
        <v>655</v>
      </c>
      <c r="C81" t="s">
        <v>231</v>
      </c>
      <c r="D81" s="1" t="s">
        <v>228</v>
      </c>
      <c r="E81" t="s">
        <v>230</v>
      </c>
      <c r="F81" t="s">
        <v>583</v>
      </c>
      <c r="G81" t="s">
        <v>29</v>
      </c>
      <c r="J81" s="10"/>
      <c r="K81">
        <v>1</v>
      </c>
      <c r="L81">
        <v>1</v>
      </c>
    </row>
    <row r="82" spans="1:12" x14ac:dyDescent="0.25">
      <c r="A82" s="10"/>
      <c r="B82" s="2" t="s">
        <v>2068</v>
      </c>
      <c r="C82" t="s">
        <v>256</v>
      </c>
      <c r="D82" s="1" t="s">
        <v>229</v>
      </c>
      <c r="E82" t="s">
        <v>67</v>
      </c>
      <c r="F82" t="s">
        <v>580</v>
      </c>
      <c r="G82" t="s">
        <v>29</v>
      </c>
      <c r="J82" s="10"/>
      <c r="K82">
        <v>1</v>
      </c>
      <c r="L82">
        <v>1</v>
      </c>
    </row>
    <row r="83" spans="1:12" x14ac:dyDescent="0.25">
      <c r="A83" s="10"/>
      <c r="B83" s="2" t="s">
        <v>656</v>
      </c>
      <c r="C83" t="s">
        <v>298</v>
      </c>
      <c r="D83" t="s">
        <v>295</v>
      </c>
      <c r="E83" t="s">
        <v>296</v>
      </c>
      <c r="F83" t="s">
        <v>297</v>
      </c>
      <c r="G83" s="162" t="s">
        <v>7</v>
      </c>
      <c r="J83" s="10"/>
      <c r="L83">
        <v>1</v>
      </c>
    </row>
    <row r="84" spans="1:12" x14ac:dyDescent="0.25">
      <c r="A84" s="10"/>
      <c r="B84" s="2" t="s">
        <v>657</v>
      </c>
      <c r="C84" s="36" t="s">
        <v>88</v>
      </c>
      <c r="D84" t="s">
        <v>89</v>
      </c>
      <c r="E84" t="s">
        <v>80</v>
      </c>
      <c r="F84" t="s">
        <v>938</v>
      </c>
      <c r="G84" t="s">
        <v>29</v>
      </c>
      <c r="J84" s="10"/>
      <c r="K84">
        <v>1</v>
      </c>
      <c r="L84">
        <v>1</v>
      </c>
    </row>
    <row r="85" spans="1:12" x14ac:dyDescent="0.25">
      <c r="A85" s="10"/>
      <c r="B85" s="2" t="s">
        <v>657</v>
      </c>
      <c r="C85" s="36" t="s">
        <v>1950</v>
      </c>
      <c r="D85" t="s">
        <v>90</v>
      </c>
      <c r="E85" t="s">
        <v>80</v>
      </c>
      <c r="F85" t="s">
        <v>939</v>
      </c>
      <c r="G85" t="s">
        <v>29</v>
      </c>
      <c r="J85" s="10"/>
      <c r="K85">
        <v>1</v>
      </c>
      <c r="L85">
        <v>1</v>
      </c>
    </row>
    <row r="86" spans="1:12" x14ac:dyDescent="0.25">
      <c r="A86" s="10"/>
      <c r="B86" s="2" t="s">
        <v>658</v>
      </c>
      <c r="C86" s="1" t="s">
        <v>91</v>
      </c>
      <c r="D86" s="1" t="s">
        <v>55</v>
      </c>
      <c r="E86" s="35" t="s">
        <v>56</v>
      </c>
      <c r="F86" t="s">
        <v>538</v>
      </c>
      <c r="G86" t="s">
        <v>29</v>
      </c>
      <c r="J86" s="10"/>
      <c r="K86">
        <v>1</v>
      </c>
      <c r="L86">
        <v>1</v>
      </c>
    </row>
    <row r="87" spans="1:12" x14ac:dyDescent="0.25">
      <c r="A87" s="10"/>
      <c r="B87" s="2" t="s">
        <v>659</v>
      </c>
      <c r="C87" t="s">
        <v>479</v>
      </c>
      <c r="D87" s="1" t="s">
        <v>235</v>
      </c>
      <c r="E87" t="s">
        <v>236</v>
      </c>
      <c r="F87" t="s">
        <v>237</v>
      </c>
      <c r="G87" t="s">
        <v>29</v>
      </c>
      <c r="J87" s="10"/>
      <c r="K87">
        <v>1</v>
      </c>
      <c r="L87">
        <v>1</v>
      </c>
    </row>
    <row r="88" spans="1:12" x14ac:dyDescent="0.25">
      <c r="A88" s="10"/>
      <c r="B88" s="2" t="s">
        <v>659</v>
      </c>
      <c r="C88" t="s">
        <v>119</v>
      </c>
      <c r="D88" s="1" t="s">
        <v>114</v>
      </c>
      <c r="E88" t="s">
        <v>104</v>
      </c>
      <c r="F88" t="s">
        <v>540</v>
      </c>
      <c r="G88" t="s">
        <v>29</v>
      </c>
      <c r="J88" s="10"/>
      <c r="K88">
        <v>1</v>
      </c>
      <c r="L88">
        <v>1</v>
      </c>
    </row>
    <row r="89" spans="1:12" x14ac:dyDescent="0.25">
      <c r="A89" s="10"/>
      <c r="B89" s="2" t="s">
        <v>659</v>
      </c>
      <c r="C89" t="s">
        <v>120</v>
      </c>
      <c r="D89" s="1" t="s">
        <v>115</v>
      </c>
      <c r="E89" t="s">
        <v>99</v>
      </c>
      <c r="F89" t="s">
        <v>539</v>
      </c>
      <c r="G89" t="s">
        <v>29</v>
      </c>
      <c r="J89" s="10"/>
      <c r="K89">
        <v>1</v>
      </c>
      <c r="L89">
        <v>1</v>
      </c>
    </row>
    <row r="90" spans="1:12" x14ac:dyDescent="0.25">
      <c r="A90" s="10"/>
      <c r="B90" s="2" t="s">
        <v>659</v>
      </c>
      <c r="C90" t="s">
        <v>118</v>
      </c>
      <c r="D90" s="1" t="s">
        <v>116</v>
      </c>
      <c r="E90" t="s">
        <v>117</v>
      </c>
      <c r="F90" t="s">
        <v>541</v>
      </c>
      <c r="G90" t="s">
        <v>29</v>
      </c>
      <c r="J90" s="10"/>
      <c r="K90">
        <v>1</v>
      </c>
      <c r="L90">
        <v>1</v>
      </c>
    </row>
    <row r="91" spans="1:12" x14ac:dyDescent="0.25">
      <c r="A91" s="10"/>
      <c r="B91" s="2" t="s">
        <v>660</v>
      </c>
      <c r="C91" t="s">
        <v>313</v>
      </c>
      <c r="D91" s="1" t="s">
        <v>312</v>
      </c>
      <c r="E91" t="s">
        <v>308</v>
      </c>
      <c r="F91" t="s">
        <v>505</v>
      </c>
      <c r="G91" t="s">
        <v>14</v>
      </c>
      <c r="J91" s="10"/>
      <c r="K91">
        <v>1</v>
      </c>
      <c r="L91">
        <v>1</v>
      </c>
    </row>
    <row r="92" spans="1:12" x14ac:dyDescent="0.25">
      <c r="A92" s="10"/>
      <c r="B92" s="2" t="s">
        <v>660</v>
      </c>
      <c r="C92" t="s">
        <v>1709</v>
      </c>
      <c r="D92" s="1" t="s">
        <v>1707</v>
      </c>
      <c r="E92" t="s">
        <v>1710</v>
      </c>
      <c r="F92" t="s">
        <v>1708</v>
      </c>
      <c r="G92" t="s">
        <v>29</v>
      </c>
      <c r="J92" s="10"/>
      <c r="K92">
        <v>1</v>
      </c>
      <c r="L92">
        <v>1</v>
      </c>
    </row>
    <row r="93" spans="1:12" x14ac:dyDescent="0.25">
      <c r="A93" s="10"/>
      <c r="B93" s="2" t="s">
        <v>660</v>
      </c>
      <c r="C93" t="s">
        <v>1706</v>
      </c>
      <c r="D93" s="1" t="s">
        <v>1705</v>
      </c>
      <c r="E93" t="s">
        <v>1703</v>
      </c>
      <c r="F93" t="s">
        <v>1704</v>
      </c>
      <c r="G93" t="s">
        <v>29</v>
      </c>
      <c r="J93" s="10"/>
      <c r="K93">
        <v>1</v>
      </c>
      <c r="L93">
        <v>1</v>
      </c>
    </row>
    <row r="94" spans="1:12" x14ac:dyDescent="0.25">
      <c r="A94" s="10"/>
      <c r="B94" s="2" t="s">
        <v>660</v>
      </c>
      <c r="C94" t="s">
        <v>1797</v>
      </c>
      <c r="D94" s="1" t="s">
        <v>1804</v>
      </c>
      <c r="E94" s="124" t="s">
        <v>1805</v>
      </c>
      <c r="F94" s="118" t="s">
        <v>1824</v>
      </c>
      <c r="G94" t="s">
        <v>29</v>
      </c>
      <c r="J94" s="10"/>
      <c r="K94">
        <v>1</v>
      </c>
      <c r="L94">
        <v>1</v>
      </c>
    </row>
    <row r="95" spans="1:12" x14ac:dyDescent="0.25">
      <c r="A95" s="10"/>
      <c r="B95" s="2" t="s">
        <v>661</v>
      </c>
      <c r="C95" t="s">
        <v>313</v>
      </c>
      <c r="D95" s="1" t="s">
        <v>312</v>
      </c>
      <c r="E95" t="s">
        <v>308</v>
      </c>
      <c r="F95" t="s">
        <v>506</v>
      </c>
      <c r="G95" t="s">
        <v>14</v>
      </c>
      <c r="J95" s="10"/>
      <c r="K95">
        <v>1</v>
      </c>
      <c r="L95">
        <v>1</v>
      </c>
    </row>
    <row r="96" spans="1:12" x14ac:dyDescent="0.25">
      <c r="A96" s="10"/>
      <c r="B96" s="2" t="s">
        <v>661</v>
      </c>
      <c r="C96" t="s">
        <v>478</v>
      </c>
      <c r="D96" s="1" t="s">
        <v>448</v>
      </c>
      <c r="E96" t="s">
        <v>446</v>
      </c>
      <c r="F96" t="s">
        <v>447</v>
      </c>
      <c r="G96" t="s">
        <v>29</v>
      </c>
      <c r="J96" s="10"/>
      <c r="K96">
        <v>1</v>
      </c>
      <c r="L96">
        <v>1</v>
      </c>
    </row>
    <row r="97" spans="1:12" x14ac:dyDescent="0.25">
      <c r="A97" s="10"/>
      <c r="B97" s="2" t="s">
        <v>662</v>
      </c>
      <c r="C97" t="s">
        <v>484</v>
      </c>
      <c r="D97" t="s">
        <v>46</v>
      </c>
      <c r="E97" s="124" t="s">
        <v>49</v>
      </c>
      <c r="F97" s="1" t="s">
        <v>551</v>
      </c>
      <c r="G97" t="s">
        <v>29</v>
      </c>
      <c r="J97" s="10"/>
      <c r="K97">
        <v>1</v>
      </c>
      <c r="L97">
        <v>1</v>
      </c>
    </row>
    <row r="98" spans="1:12" x14ac:dyDescent="0.25">
      <c r="A98" s="10"/>
      <c r="B98" s="2" t="s">
        <v>662</v>
      </c>
      <c r="C98" t="s">
        <v>485</v>
      </c>
      <c r="D98" t="s">
        <v>47</v>
      </c>
      <c r="E98" s="124" t="s">
        <v>50</v>
      </c>
      <c r="F98" s="1" t="s">
        <v>549</v>
      </c>
      <c r="G98" t="s">
        <v>29</v>
      </c>
      <c r="J98" s="10"/>
      <c r="K98">
        <v>1</v>
      </c>
      <c r="L98">
        <v>1</v>
      </c>
    </row>
    <row r="99" spans="1:12" x14ac:dyDescent="0.25">
      <c r="A99" s="10"/>
      <c r="B99" s="2" t="s">
        <v>663</v>
      </c>
      <c r="C99" t="s">
        <v>92</v>
      </c>
      <c r="D99" t="s">
        <v>48</v>
      </c>
      <c r="E99" s="124" t="s">
        <v>51</v>
      </c>
      <c r="F99" s="1" t="s">
        <v>550</v>
      </c>
      <c r="G99" t="s">
        <v>29</v>
      </c>
      <c r="J99" s="10"/>
      <c r="K99">
        <v>1</v>
      </c>
      <c r="L99">
        <v>1</v>
      </c>
    </row>
    <row r="100" spans="1:12" x14ac:dyDescent="0.25">
      <c r="A100" s="10"/>
      <c r="B100" s="2" t="s">
        <v>664</v>
      </c>
      <c r="C100" t="s">
        <v>1951</v>
      </c>
      <c r="D100" t="s">
        <v>204</v>
      </c>
      <c r="E100" s="124" t="s">
        <v>203</v>
      </c>
      <c r="F100" s="1" t="s">
        <v>205</v>
      </c>
      <c r="G100" t="s">
        <v>29</v>
      </c>
      <c r="J100" s="10"/>
      <c r="K100">
        <v>1</v>
      </c>
      <c r="L100">
        <v>1</v>
      </c>
    </row>
    <row r="101" spans="1:12" x14ac:dyDescent="0.25">
      <c r="A101" s="10"/>
      <c r="B101" s="2" t="s">
        <v>665</v>
      </c>
      <c r="C101" t="s">
        <v>370</v>
      </c>
      <c r="D101" t="s">
        <v>343</v>
      </c>
      <c r="E101" s="124" t="s">
        <v>358</v>
      </c>
      <c r="F101" s="1" t="s">
        <v>327</v>
      </c>
      <c r="G101" t="s">
        <v>13</v>
      </c>
      <c r="J101" s="10"/>
      <c r="K101">
        <v>1</v>
      </c>
      <c r="L101">
        <v>1</v>
      </c>
    </row>
    <row r="102" spans="1:12" x14ac:dyDescent="0.25">
      <c r="A102" s="10"/>
      <c r="B102" s="2" t="s">
        <v>665</v>
      </c>
      <c r="C102" t="s">
        <v>371</v>
      </c>
      <c r="D102" t="s">
        <v>287</v>
      </c>
      <c r="E102" s="124" t="s">
        <v>358</v>
      </c>
      <c r="F102" s="1" t="s">
        <v>328</v>
      </c>
      <c r="G102" t="s">
        <v>13</v>
      </c>
      <c r="J102" s="10"/>
      <c r="K102">
        <v>1</v>
      </c>
      <c r="L102">
        <v>1</v>
      </c>
    </row>
    <row r="103" spans="1:12" x14ac:dyDescent="0.25">
      <c r="A103" s="10"/>
      <c r="B103" s="2" t="s">
        <v>665</v>
      </c>
      <c r="C103" t="s">
        <v>372</v>
      </c>
      <c r="D103" t="s">
        <v>344</v>
      </c>
      <c r="E103" s="124" t="s">
        <v>359</v>
      </c>
      <c r="F103" s="1" t="s">
        <v>329</v>
      </c>
      <c r="G103" t="s">
        <v>13</v>
      </c>
      <c r="J103" s="10"/>
      <c r="K103">
        <v>1</v>
      </c>
      <c r="L103">
        <v>1</v>
      </c>
    </row>
    <row r="104" spans="1:12" x14ac:dyDescent="0.25">
      <c r="A104" s="10"/>
      <c r="B104" s="2" t="s">
        <v>665</v>
      </c>
      <c r="C104" t="s">
        <v>373</v>
      </c>
      <c r="D104" t="s">
        <v>345</v>
      </c>
      <c r="E104" s="124" t="s">
        <v>360</v>
      </c>
      <c r="F104" s="1" t="s">
        <v>330</v>
      </c>
      <c r="G104" t="s">
        <v>13</v>
      </c>
      <c r="J104" s="10"/>
      <c r="K104">
        <v>1</v>
      </c>
      <c r="L104">
        <v>1</v>
      </c>
    </row>
    <row r="105" spans="1:12" x14ac:dyDescent="0.25">
      <c r="A105" s="10"/>
      <c r="B105" s="2" t="s">
        <v>665</v>
      </c>
      <c r="C105" t="s">
        <v>374</v>
      </c>
      <c r="D105" t="s">
        <v>346</v>
      </c>
      <c r="E105" s="124" t="s">
        <v>360</v>
      </c>
      <c r="F105" s="1" t="s">
        <v>331</v>
      </c>
      <c r="G105" t="s">
        <v>13</v>
      </c>
      <c r="J105" s="10"/>
      <c r="K105">
        <v>1</v>
      </c>
      <c r="L105">
        <v>1</v>
      </c>
    </row>
    <row r="106" spans="1:12" x14ac:dyDescent="0.25">
      <c r="A106" s="10"/>
      <c r="B106" s="2" t="s">
        <v>665</v>
      </c>
      <c r="C106" t="s">
        <v>375</v>
      </c>
      <c r="D106" t="s">
        <v>347</v>
      </c>
      <c r="E106" s="124" t="s">
        <v>361</v>
      </c>
      <c r="F106" s="1" t="s">
        <v>332</v>
      </c>
      <c r="G106" t="s">
        <v>13</v>
      </c>
      <c r="J106" s="10"/>
      <c r="K106">
        <v>1</v>
      </c>
      <c r="L106">
        <v>1</v>
      </c>
    </row>
    <row r="107" spans="1:12" x14ac:dyDescent="0.25">
      <c r="A107" s="10"/>
      <c r="B107" s="2" t="s">
        <v>665</v>
      </c>
      <c r="C107" t="s">
        <v>384</v>
      </c>
      <c r="D107" t="s">
        <v>348</v>
      </c>
      <c r="E107" s="124" t="s">
        <v>361</v>
      </c>
      <c r="F107" s="1" t="s">
        <v>333</v>
      </c>
      <c r="G107" t="s">
        <v>13</v>
      </c>
      <c r="J107" s="10"/>
      <c r="K107">
        <v>1</v>
      </c>
      <c r="L107">
        <v>1</v>
      </c>
    </row>
    <row r="108" spans="1:12" x14ac:dyDescent="0.25">
      <c r="A108" s="10"/>
      <c r="B108" s="2" t="s">
        <v>665</v>
      </c>
      <c r="C108" t="s">
        <v>385</v>
      </c>
      <c r="D108" t="s">
        <v>349</v>
      </c>
      <c r="E108" s="124" t="s">
        <v>363</v>
      </c>
      <c r="F108" s="1" t="s">
        <v>334</v>
      </c>
      <c r="G108" t="s">
        <v>13</v>
      </c>
      <c r="J108" s="10"/>
      <c r="K108">
        <v>1</v>
      </c>
      <c r="L108">
        <v>1</v>
      </c>
    </row>
    <row r="109" spans="1:12" x14ac:dyDescent="0.25">
      <c r="A109" s="10"/>
      <c r="B109" s="2" t="s">
        <v>665</v>
      </c>
      <c r="C109" t="s">
        <v>376</v>
      </c>
      <c r="D109" t="s">
        <v>350</v>
      </c>
      <c r="E109" s="124" t="s">
        <v>362</v>
      </c>
      <c r="F109" s="1" t="s">
        <v>335</v>
      </c>
      <c r="G109" t="s">
        <v>13</v>
      </c>
      <c r="J109" s="10"/>
      <c r="K109">
        <v>1</v>
      </c>
      <c r="L109">
        <v>1</v>
      </c>
    </row>
    <row r="110" spans="1:12" x14ac:dyDescent="0.25">
      <c r="A110" s="10"/>
      <c r="B110" s="2" t="s">
        <v>665</v>
      </c>
      <c r="C110" t="s">
        <v>377</v>
      </c>
      <c r="D110" t="s">
        <v>351</v>
      </c>
      <c r="E110" s="124" t="s">
        <v>283</v>
      </c>
      <c r="F110" s="1" t="s">
        <v>336</v>
      </c>
      <c r="G110" t="s">
        <v>13</v>
      </c>
      <c r="J110" s="10"/>
      <c r="K110">
        <v>1</v>
      </c>
      <c r="L110">
        <v>1</v>
      </c>
    </row>
    <row r="111" spans="1:12" x14ac:dyDescent="0.25">
      <c r="A111" s="10"/>
      <c r="B111" s="2" t="s">
        <v>665</v>
      </c>
      <c r="C111" t="s">
        <v>378</v>
      </c>
      <c r="D111" t="s">
        <v>352</v>
      </c>
      <c r="E111" s="124" t="s">
        <v>364</v>
      </c>
      <c r="F111" s="1" t="s">
        <v>337</v>
      </c>
      <c r="G111" t="s">
        <v>13</v>
      </c>
      <c r="J111" s="10"/>
      <c r="K111">
        <v>1</v>
      </c>
      <c r="L111">
        <v>1</v>
      </c>
    </row>
    <row r="112" spans="1:12" x14ac:dyDescent="0.25">
      <c r="A112" s="10"/>
      <c r="B112" s="2" t="s">
        <v>665</v>
      </c>
      <c r="C112" t="s">
        <v>379</v>
      </c>
      <c r="D112" t="s">
        <v>353</v>
      </c>
      <c r="E112" s="124" t="s">
        <v>365</v>
      </c>
      <c r="F112" s="1" t="s">
        <v>338</v>
      </c>
      <c r="G112" t="s">
        <v>13</v>
      </c>
      <c r="J112" s="10"/>
      <c r="K112">
        <v>1</v>
      </c>
      <c r="L112">
        <v>1</v>
      </c>
    </row>
    <row r="113" spans="1:12" x14ac:dyDescent="0.25">
      <c r="A113" s="10"/>
      <c r="B113" s="2" t="s">
        <v>665</v>
      </c>
      <c r="C113" t="s">
        <v>380</v>
      </c>
      <c r="D113" t="s">
        <v>354</v>
      </c>
      <c r="E113" s="124" t="s">
        <v>366</v>
      </c>
      <c r="F113" s="1" t="s">
        <v>339</v>
      </c>
      <c r="G113" t="s">
        <v>13</v>
      </c>
      <c r="J113" s="10"/>
      <c r="K113">
        <v>1</v>
      </c>
      <c r="L113">
        <v>1</v>
      </c>
    </row>
    <row r="114" spans="1:12" x14ac:dyDescent="0.25">
      <c r="A114" s="10"/>
      <c r="B114" s="2" t="s">
        <v>665</v>
      </c>
      <c r="C114" t="s">
        <v>381</v>
      </c>
      <c r="D114" t="s">
        <v>355</v>
      </c>
      <c r="E114" s="124" t="s">
        <v>367</v>
      </c>
      <c r="F114" s="1" t="s">
        <v>340</v>
      </c>
      <c r="G114" t="s">
        <v>13</v>
      </c>
      <c r="J114" s="10"/>
      <c r="K114">
        <v>1</v>
      </c>
      <c r="L114">
        <v>1</v>
      </c>
    </row>
    <row r="115" spans="1:12" x14ac:dyDescent="0.25">
      <c r="A115" s="10"/>
      <c r="B115" s="2" t="s">
        <v>665</v>
      </c>
      <c r="C115" t="s">
        <v>382</v>
      </c>
      <c r="D115" t="s">
        <v>356</v>
      </c>
      <c r="E115" s="124" t="s">
        <v>368</v>
      </c>
      <c r="F115" s="1" t="s">
        <v>341</v>
      </c>
      <c r="G115" t="s">
        <v>13</v>
      </c>
      <c r="J115" s="10"/>
      <c r="K115">
        <v>1</v>
      </c>
      <c r="L115">
        <v>1</v>
      </c>
    </row>
    <row r="116" spans="1:12" x14ac:dyDescent="0.25">
      <c r="A116" s="10"/>
      <c r="B116" s="2" t="s">
        <v>665</v>
      </c>
      <c r="C116" t="s">
        <v>383</v>
      </c>
      <c r="D116" t="s">
        <v>357</v>
      </c>
      <c r="E116" s="124" t="s">
        <v>369</v>
      </c>
      <c r="F116" s="1" t="s">
        <v>342</v>
      </c>
      <c r="G116" t="s">
        <v>13</v>
      </c>
      <c r="J116" s="10"/>
      <c r="K116">
        <v>1</v>
      </c>
      <c r="L116">
        <v>1</v>
      </c>
    </row>
    <row r="117" spans="1:12" x14ac:dyDescent="0.25">
      <c r="A117" s="10"/>
      <c r="B117" s="2" t="s">
        <v>666</v>
      </c>
      <c r="C117" t="s">
        <v>316</v>
      </c>
      <c r="D117" t="s">
        <v>315</v>
      </c>
      <c r="E117" s="124" t="s">
        <v>314</v>
      </c>
      <c r="F117" s="1" t="s">
        <v>507</v>
      </c>
      <c r="G117" t="s">
        <v>14</v>
      </c>
      <c r="J117" s="10"/>
      <c r="K117">
        <v>1</v>
      </c>
      <c r="L117">
        <v>1</v>
      </c>
    </row>
    <row r="118" spans="1:12" x14ac:dyDescent="0.25">
      <c r="A118" s="10"/>
      <c r="B118" s="2" t="s">
        <v>666</v>
      </c>
      <c r="C118" t="s">
        <v>1715</v>
      </c>
      <c r="D118" t="s">
        <v>1717</v>
      </c>
      <c r="E118" t="s">
        <v>1716</v>
      </c>
      <c r="F118" s="1" t="s">
        <v>1736</v>
      </c>
      <c r="G118" s="1" t="s">
        <v>29</v>
      </c>
      <c r="J118" s="10"/>
      <c r="K118">
        <v>1</v>
      </c>
      <c r="L118">
        <v>1</v>
      </c>
    </row>
    <row r="119" spans="1:12" x14ac:dyDescent="0.25">
      <c r="A119" s="10"/>
      <c r="B119" s="2" t="s">
        <v>666</v>
      </c>
      <c r="C119" t="s">
        <v>1719</v>
      </c>
      <c r="D119" t="s">
        <v>1718</v>
      </c>
      <c r="E119" t="s">
        <v>1716</v>
      </c>
      <c r="F119" s="1" t="s">
        <v>1737</v>
      </c>
      <c r="G119" s="1" t="s">
        <v>29</v>
      </c>
      <c r="J119" s="10"/>
      <c r="K119">
        <v>1</v>
      </c>
      <c r="L119">
        <v>1</v>
      </c>
    </row>
    <row r="120" spans="1:12" x14ac:dyDescent="0.25">
      <c r="A120" s="10"/>
      <c r="B120" s="2" t="s">
        <v>666</v>
      </c>
      <c r="C120" t="s">
        <v>1721</v>
      </c>
      <c r="D120" t="s">
        <v>1720</v>
      </c>
      <c r="E120" t="s">
        <v>1716</v>
      </c>
      <c r="F120" s="1" t="s">
        <v>1738</v>
      </c>
      <c r="G120" s="1" t="s">
        <v>29</v>
      </c>
      <c r="J120" s="10"/>
      <c r="K120">
        <v>1</v>
      </c>
      <c r="L120">
        <v>1</v>
      </c>
    </row>
    <row r="121" spans="1:12" x14ac:dyDescent="0.25">
      <c r="A121" s="10"/>
      <c r="B121" s="2" t="s">
        <v>666</v>
      </c>
      <c r="C121" t="s">
        <v>1722</v>
      </c>
      <c r="D121" t="s">
        <v>1723</v>
      </c>
      <c r="E121" t="s">
        <v>1716</v>
      </c>
      <c r="F121" s="1" t="s">
        <v>1739</v>
      </c>
      <c r="G121" s="1" t="s">
        <v>29</v>
      </c>
      <c r="J121" s="10"/>
      <c r="K121">
        <v>1</v>
      </c>
      <c r="L121">
        <v>1</v>
      </c>
    </row>
    <row r="122" spans="1:12" x14ac:dyDescent="0.25">
      <c r="A122" s="10"/>
      <c r="B122" s="2" t="s">
        <v>666</v>
      </c>
      <c r="C122" t="s">
        <v>1725</v>
      </c>
      <c r="D122" t="s">
        <v>1724</v>
      </c>
      <c r="E122" t="s">
        <v>1716</v>
      </c>
      <c r="F122" s="1" t="s">
        <v>1740</v>
      </c>
      <c r="G122" s="1" t="s">
        <v>29</v>
      </c>
      <c r="J122" s="10"/>
      <c r="K122">
        <v>1</v>
      </c>
      <c r="L122">
        <v>1</v>
      </c>
    </row>
    <row r="123" spans="1:12" x14ac:dyDescent="0.25">
      <c r="A123" s="10"/>
      <c r="B123" s="2" t="s">
        <v>666</v>
      </c>
      <c r="C123" t="s">
        <v>1727</v>
      </c>
      <c r="D123" t="s">
        <v>1726</v>
      </c>
      <c r="E123" t="s">
        <v>1716</v>
      </c>
      <c r="F123" s="1" t="s">
        <v>1741</v>
      </c>
      <c r="G123" s="1" t="s">
        <v>29</v>
      </c>
      <c r="J123" s="10"/>
      <c r="K123">
        <v>1</v>
      </c>
      <c r="L123">
        <v>1</v>
      </c>
    </row>
    <row r="124" spans="1:12" x14ac:dyDescent="0.25">
      <c r="A124" s="10"/>
      <c r="B124" s="2" t="s">
        <v>666</v>
      </c>
      <c r="C124" t="s">
        <v>1729</v>
      </c>
      <c r="D124" t="s">
        <v>1728</v>
      </c>
      <c r="E124" t="s">
        <v>1716</v>
      </c>
      <c r="F124" s="1" t="s">
        <v>1743</v>
      </c>
      <c r="G124" s="1" t="s">
        <v>29</v>
      </c>
      <c r="J124" s="10"/>
      <c r="K124">
        <v>1</v>
      </c>
      <c r="L124">
        <v>1</v>
      </c>
    </row>
    <row r="125" spans="1:12" x14ac:dyDescent="0.25">
      <c r="A125" s="10"/>
      <c r="B125" s="2" t="s">
        <v>666</v>
      </c>
      <c r="C125" t="s">
        <v>1732</v>
      </c>
      <c r="D125" t="s">
        <v>1730</v>
      </c>
      <c r="E125" t="s">
        <v>1716</v>
      </c>
      <c r="F125" s="1" t="s">
        <v>1744</v>
      </c>
      <c r="G125" s="1" t="s">
        <v>29</v>
      </c>
      <c r="J125" s="10"/>
      <c r="K125">
        <v>1</v>
      </c>
      <c r="L125">
        <v>1</v>
      </c>
    </row>
    <row r="126" spans="1:12" x14ac:dyDescent="0.25">
      <c r="A126" s="10"/>
      <c r="B126" s="2" t="s">
        <v>666</v>
      </c>
      <c r="C126" t="s">
        <v>1733</v>
      </c>
      <c r="D126" t="s">
        <v>1731</v>
      </c>
      <c r="E126" t="s">
        <v>1716</v>
      </c>
      <c r="F126" s="1" t="s">
        <v>1742</v>
      </c>
      <c r="G126" s="1" t="s">
        <v>29</v>
      </c>
      <c r="J126" s="10"/>
      <c r="K126">
        <v>1</v>
      </c>
      <c r="L126">
        <v>1</v>
      </c>
    </row>
    <row r="127" spans="1:12" x14ac:dyDescent="0.25">
      <c r="A127" s="10"/>
      <c r="B127" s="2" t="s">
        <v>666</v>
      </c>
      <c r="C127" t="s">
        <v>1734</v>
      </c>
      <c r="D127" t="s">
        <v>1735</v>
      </c>
      <c r="E127" t="s">
        <v>1716</v>
      </c>
      <c r="F127" s="1" t="s">
        <v>1745</v>
      </c>
      <c r="G127" s="1" t="s">
        <v>29</v>
      </c>
      <c r="J127" s="10"/>
      <c r="K127">
        <v>1</v>
      </c>
      <c r="L127">
        <v>1</v>
      </c>
    </row>
    <row r="128" spans="1:12" x14ac:dyDescent="0.25">
      <c r="A128" s="10"/>
      <c r="B128" s="2" t="s">
        <v>666</v>
      </c>
      <c r="C128" t="s">
        <v>1799</v>
      </c>
      <c r="D128" t="s">
        <v>1800</v>
      </c>
      <c r="E128" t="s">
        <v>1794</v>
      </c>
      <c r="F128" t="s">
        <v>1826</v>
      </c>
      <c r="G128" s="1" t="s">
        <v>29</v>
      </c>
      <c r="J128" s="10"/>
      <c r="K128">
        <v>1</v>
      </c>
      <c r="L128">
        <v>1</v>
      </c>
    </row>
    <row r="129" spans="1:12" x14ac:dyDescent="0.25">
      <c r="A129" s="10"/>
      <c r="B129" s="2" t="s">
        <v>666</v>
      </c>
      <c r="C129" t="s">
        <v>1801</v>
      </c>
      <c r="D129" t="s">
        <v>1802</v>
      </c>
      <c r="E129" t="s">
        <v>1803</v>
      </c>
      <c r="F129" t="s">
        <v>1825</v>
      </c>
      <c r="G129" s="1" t="s">
        <v>29</v>
      </c>
      <c r="J129" s="10"/>
      <c r="K129">
        <v>1</v>
      </c>
      <c r="L129">
        <v>1</v>
      </c>
    </row>
    <row r="130" spans="1:12" x14ac:dyDescent="0.25">
      <c r="A130" s="10"/>
      <c r="B130" s="2" t="s">
        <v>667</v>
      </c>
      <c r="C130" t="s">
        <v>475</v>
      </c>
      <c r="D130" t="s">
        <v>1887</v>
      </c>
      <c r="E130" t="s">
        <v>188</v>
      </c>
      <c r="F130" t="s">
        <v>579</v>
      </c>
      <c r="G130" t="s">
        <v>29</v>
      </c>
      <c r="J130" s="10"/>
      <c r="K130">
        <v>1</v>
      </c>
      <c r="L130">
        <v>1</v>
      </c>
    </row>
    <row r="131" spans="1:12" x14ac:dyDescent="0.25">
      <c r="A131" s="10"/>
      <c r="B131" s="2" t="s">
        <v>668</v>
      </c>
      <c r="C131" t="s">
        <v>257</v>
      </c>
      <c r="D131" t="s">
        <v>72</v>
      </c>
      <c r="E131" t="s">
        <v>449</v>
      </c>
      <c r="F131" t="s">
        <v>546</v>
      </c>
      <c r="G131" t="s">
        <v>29</v>
      </c>
      <c r="J131" s="10"/>
      <c r="K131">
        <v>1</v>
      </c>
      <c r="L131">
        <v>1</v>
      </c>
    </row>
    <row r="132" spans="1:12" x14ac:dyDescent="0.25">
      <c r="A132" s="10"/>
      <c r="B132" s="2" t="s">
        <v>668</v>
      </c>
      <c r="C132" t="s">
        <v>165</v>
      </c>
      <c r="D132" t="s">
        <v>123</v>
      </c>
      <c r="E132" t="s">
        <v>126</v>
      </c>
      <c r="F132" t="s">
        <v>547</v>
      </c>
      <c r="G132" t="s">
        <v>29</v>
      </c>
      <c r="J132" s="10"/>
      <c r="K132">
        <v>1</v>
      </c>
      <c r="L132">
        <v>1</v>
      </c>
    </row>
    <row r="133" spans="1:12" x14ac:dyDescent="0.25">
      <c r="A133" s="10"/>
      <c r="B133" s="2" t="s">
        <v>668</v>
      </c>
      <c r="C133" t="s">
        <v>127</v>
      </c>
      <c r="D133" t="s">
        <v>124</v>
      </c>
      <c r="E133" t="s">
        <v>125</v>
      </c>
      <c r="F133" t="s">
        <v>940</v>
      </c>
      <c r="G133" t="s">
        <v>29</v>
      </c>
      <c r="J133" s="10"/>
      <c r="K133">
        <v>1</v>
      </c>
      <c r="L133">
        <v>1</v>
      </c>
    </row>
    <row r="134" spans="1:12" x14ac:dyDescent="0.25">
      <c r="A134" s="10"/>
      <c r="B134" s="2" t="s">
        <v>1010</v>
      </c>
      <c r="C134" t="s">
        <v>1696</v>
      </c>
      <c r="D134" t="s">
        <v>1692</v>
      </c>
      <c r="E134" t="s">
        <v>1690</v>
      </c>
      <c r="F134" t="s">
        <v>1693</v>
      </c>
      <c r="G134" t="s">
        <v>29</v>
      </c>
      <c r="J134" s="10"/>
      <c r="K134">
        <v>1</v>
      </c>
      <c r="L134">
        <v>1</v>
      </c>
    </row>
    <row r="135" spans="1:12" x14ac:dyDescent="0.25">
      <c r="A135" s="10"/>
      <c r="B135" s="2" t="s">
        <v>1010</v>
      </c>
      <c r="C135" t="s">
        <v>1697</v>
      </c>
      <c r="D135" t="s">
        <v>1694</v>
      </c>
      <c r="E135" t="s">
        <v>1690</v>
      </c>
      <c r="F135" t="s">
        <v>1695</v>
      </c>
      <c r="G135" t="s">
        <v>29</v>
      </c>
      <c r="J135" s="10"/>
      <c r="K135">
        <v>1</v>
      </c>
      <c r="L135">
        <v>1</v>
      </c>
    </row>
    <row r="136" spans="1:12" x14ac:dyDescent="0.25">
      <c r="A136" s="10"/>
      <c r="B136" s="2" t="s">
        <v>669</v>
      </c>
      <c r="C136" t="s">
        <v>1006</v>
      </c>
      <c r="D136" t="s">
        <v>128</v>
      </c>
      <c r="E136" t="s">
        <v>82</v>
      </c>
      <c r="F136" t="s">
        <v>545</v>
      </c>
      <c r="G136" t="s">
        <v>29</v>
      </c>
      <c r="J136" s="10"/>
      <c r="K136">
        <v>1</v>
      </c>
      <c r="L136">
        <v>1</v>
      </c>
    </row>
    <row r="137" spans="1:12" x14ac:dyDescent="0.25">
      <c r="A137" s="10"/>
      <c r="B137" s="2" t="s">
        <v>1753</v>
      </c>
      <c r="C137" t="s">
        <v>1755</v>
      </c>
      <c r="D137" t="s">
        <v>1754</v>
      </c>
      <c r="E137" t="s">
        <v>1758</v>
      </c>
      <c r="F137" t="s">
        <v>1759</v>
      </c>
      <c r="G137" t="s">
        <v>29</v>
      </c>
      <c r="J137" s="10"/>
      <c r="K137">
        <v>1</v>
      </c>
      <c r="L137">
        <v>1</v>
      </c>
    </row>
    <row r="138" spans="1:12" x14ac:dyDescent="0.25">
      <c r="A138" s="10"/>
      <c r="B138" s="2" t="s">
        <v>1753</v>
      </c>
      <c r="C138" t="s">
        <v>1757</v>
      </c>
      <c r="D138" t="s">
        <v>1756</v>
      </c>
      <c r="E138" t="s">
        <v>1758</v>
      </c>
      <c r="F138" t="s">
        <v>1760</v>
      </c>
      <c r="G138" t="s">
        <v>29</v>
      </c>
      <c r="J138" s="10"/>
      <c r="K138">
        <v>1</v>
      </c>
      <c r="L138">
        <v>1</v>
      </c>
    </row>
    <row r="139" spans="1:12" x14ac:dyDescent="0.25">
      <c r="A139" s="10"/>
      <c r="B139" s="2" t="s">
        <v>670</v>
      </c>
      <c r="C139" t="s">
        <v>131</v>
      </c>
      <c r="D139" t="s">
        <v>130</v>
      </c>
      <c r="E139" t="s">
        <v>129</v>
      </c>
      <c r="F139" t="s">
        <v>576</v>
      </c>
      <c r="G139" t="s">
        <v>29</v>
      </c>
      <c r="J139" s="10"/>
      <c r="K139">
        <v>1</v>
      </c>
      <c r="L139">
        <v>1</v>
      </c>
    </row>
    <row r="140" spans="1:12" x14ac:dyDescent="0.25">
      <c r="A140" s="10"/>
      <c r="B140" s="2" t="s">
        <v>670</v>
      </c>
      <c r="C140" t="s">
        <v>132</v>
      </c>
      <c r="D140" t="s">
        <v>109</v>
      </c>
      <c r="E140" t="s">
        <v>129</v>
      </c>
      <c r="F140" t="s">
        <v>577</v>
      </c>
      <c r="G140" t="s">
        <v>29</v>
      </c>
      <c r="J140" s="10"/>
      <c r="K140">
        <v>1</v>
      </c>
      <c r="L140">
        <v>1</v>
      </c>
    </row>
    <row r="141" spans="1:12" x14ac:dyDescent="0.25">
      <c r="A141" s="10"/>
      <c r="B141" s="2" t="s">
        <v>671</v>
      </c>
      <c r="C141" t="s">
        <v>584</v>
      </c>
      <c r="D141" t="s">
        <v>243</v>
      </c>
      <c r="E141" t="s">
        <v>244</v>
      </c>
      <c r="F141" t="s">
        <v>578</v>
      </c>
      <c r="G141" t="s">
        <v>29</v>
      </c>
      <c r="J141" s="10"/>
      <c r="K141">
        <v>1</v>
      </c>
      <c r="L141">
        <v>1</v>
      </c>
    </row>
    <row r="142" spans="1:12" x14ac:dyDescent="0.25">
      <c r="A142" s="10"/>
      <c r="B142" s="2" t="s">
        <v>672</v>
      </c>
      <c r="C142" t="s">
        <v>470</v>
      </c>
      <c r="D142" t="s">
        <v>468</v>
      </c>
      <c r="E142" t="s">
        <v>469</v>
      </c>
      <c r="F142" t="s">
        <v>553</v>
      </c>
      <c r="G142" t="s">
        <v>29</v>
      </c>
      <c r="J142" s="10"/>
      <c r="K142">
        <v>1</v>
      </c>
      <c r="L142">
        <v>1</v>
      </c>
    </row>
    <row r="143" spans="1:12" x14ac:dyDescent="0.25">
      <c r="A143" s="10"/>
      <c r="B143" s="2" t="s">
        <v>672</v>
      </c>
      <c r="C143" t="s">
        <v>2086</v>
      </c>
      <c r="D143" t="s">
        <v>2087</v>
      </c>
      <c r="E143" t="s">
        <v>2088</v>
      </c>
      <c r="F143" t="s">
        <v>2089</v>
      </c>
      <c r="G143" t="s">
        <v>29</v>
      </c>
      <c r="J143" s="10"/>
      <c r="K143">
        <v>1</v>
      </c>
      <c r="L143">
        <v>1</v>
      </c>
    </row>
    <row r="144" spans="1:12" x14ac:dyDescent="0.25">
      <c r="A144" s="10"/>
      <c r="B144" s="2" t="s">
        <v>673</v>
      </c>
      <c r="C144" t="s">
        <v>258</v>
      </c>
      <c r="D144" s="1" t="s">
        <v>70</v>
      </c>
      <c r="E144" t="s">
        <v>71</v>
      </c>
      <c r="F144" t="s">
        <v>554</v>
      </c>
      <c r="G144" t="s">
        <v>29</v>
      </c>
      <c r="J144" s="10"/>
      <c r="K144">
        <v>1</v>
      </c>
      <c r="L144">
        <v>1</v>
      </c>
    </row>
    <row r="145" spans="1:12" x14ac:dyDescent="0.25">
      <c r="A145" s="10"/>
      <c r="B145" s="2" t="s">
        <v>674</v>
      </c>
      <c r="C145" t="s">
        <v>137</v>
      </c>
      <c r="D145" s="1" t="s">
        <v>109</v>
      </c>
      <c r="E145" t="s">
        <v>134</v>
      </c>
      <c r="F145" t="s">
        <v>555</v>
      </c>
      <c r="G145" t="s">
        <v>29</v>
      </c>
      <c r="J145" s="10"/>
      <c r="K145">
        <v>1</v>
      </c>
      <c r="L145">
        <v>1</v>
      </c>
    </row>
    <row r="146" spans="1:12" x14ac:dyDescent="0.25">
      <c r="A146" s="10"/>
      <c r="B146" s="2" t="s">
        <v>674</v>
      </c>
      <c r="C146" t="s">
        <v>138</v>
      </c>
      <c r="D146" s="1" t="s">
        <v>133</v>
      </c>
      <c r="E146" t="s">
        <v>135</v>
      </c>
      <c r="F146" t="s">
        <v>556</v>
      </c>
      <c r="G146" t="s">
        <v>29</v>
      </c>
      <c r="J146" s="10"/>
      <c r="K146">
        <v>1</v>
      </c>
      <c r="L146">
        <v>1</v>
      </c>
    </row>
    <row r="147" spans="1:12" x14ac:dyDescent="0.25">
      <c r="A147" s="10"/>
      <c r="B147" s="2" t="s">
        <v>675</v>
      </c>
      <c r="C147" t="s">
        <v>476</v>
      </c>
      <c r="D147" s="1" t="s">
        <v>194</v>
      </c>
      <c r="E147" t="s">
        <v>191</v>
      </c>
      <c r="F147" t="s">
        <v>190</v>
      </c>
      <c r="G147" t="s">
        <v>29</v>
      </c>
      <c r="J147" s="10"/>
      <c r="K147">
        <v>1</v>
      </c>
      <c r="L147">
        <v>1</v>
      </c>
    </row>
    <row r="148" spans="1:12" x14ac:dyDescent="0.25">
      <c r="A148" s="10"/>
      <c r="B148" s="2" t="s">
        <v>675</v>
      </c>
      <c r="C148" t="s">
        <v>497</v>
      </c>
      <c r="D148" s="1" t="s">
        <v>192</v>
      </c>
      <c r="E148" t="s">
        <v>189</v>
      </c>
      <c r="F148" t="s">
        <v>193</v>
      </c>
      <c r="G148" t="s">
        <v>29</v>
      </c>
      <c r="J148" s="10"/>
      <c r="K148">
        <v>1</v>
      </c>
      <c r="L148">
        <v>1</v>
      </c>
    </row>
    <row r="149" spans="1:12" x14ac:dyDescent="0.25">
      <c r="A149" s="10"/>
      <c r="B149" s="2" t="s">
        <v>675</v>
      </c>
      <c r="C149" t="s">
        <v>923</v>
      </c>
      <c r="D149" s="1" t="s">
        <v>924</v>
      </c>
      <c r="E149" t="s">
        <v>910</v>
      </c>
      <c r="F149" t="s">
        <v>925</v>
      </c>
      <c r="G149" t="s">
        <v>29</v>
      </c>
      <c r="J149" s="10"/>
      <c r="K149">
        <v>1</v>
      </c>
      <c r="L149">
        <v>1</v>
      </c>
    </row>
    <row r="150" spans="1:12" x14ac:dyDescent="0.25">
      <c r="A150" s="10"/>
      <c r="B150" s="2" t="s">
        <v>676</v>
      </c>
      <c r="C150" t="s">
        <v>486</v>
      </c>
      <c r="D150" s="1" t="s">
        <v>451</v>
      </c>
      <c r="E150" t="s">
        <v>450</v>
      </c>
      <c r="F150" t="s">
        <v>57</v>
      </c>
      <c r="G150" t="s">
        <v>29</v>
      </c>
      <c r="J150" s="10"/>
      <c r="K150">
        <v>1</v>
      </c>
      <c r="L150">
        <v>1</v>
      </c>
    </row>
    <row r="151" spans="1:12" x14ac:dyDescent="0.25">
      <c r="A151" s="10"/>
      <c r="B151" s="2" t="s">
        <v>676</v>
      </c>
      <c r="C151" t="s">
        <v>487</v>
      </c>
      <c r="D151" s="1" t="s">
        <v>252</v>
      </c>
      <c r="E151" t="s">
        <v>251</v>
      </c>
      <c r="F151" t="s">
        <v>58</v>
      </c>
      <c r="G151" t="s">
        <v>29</v>
      </c>
      <c r="J151" s="10"/>
      <c r="K151">
        <v>1</v>
      </c>
      <c r="L151">
        <v>1</v>
      </c>
    </row>
    <row r="152" spans="1:12" x14ac:dyDescent="0.25">
      <c r="A152" s="10"/>
      <c r="B152" s="2" t="s">
        <v>676</v>
      </c>
      <c r="C152" t="s">
        <v>254</v>
      </c>
      <c r="D152" s="1" t="s">
        <v>253</v>
      </c>
      <c r="E152" t="s">
        <v>251</v>
      </c>
      <c r="F152" t="s">
        <v>59</v>
      </c>
      <c r="G152" t="s">
        <v>29</v>
      </c>
      <c r="J152" s="10"/>
      <c r="K152">
        <v>1</v>
      </c>
      <c r="L152">
        <v>1</v>
      </c>
    </row>
    <row r="153" spans="1:12" x14ac:dyDescent="0.25">
      <c r="A153" s="10"/>
      <c r="B153" s="2" t="s">
        <v>676</v>
      </c>
      <c r="C153" t="s">
        <v>261</v>
      </c>
      <c r="D153" s="1" t="s">
        <v>260</v>
      </c>
      <c r="E153" t="s">
        <v>259</v>
      </c>
      <c r="F153" t="s">
        <v>60</v>
      </c>
      <c r="G153" t="s">
        <v>29</v>
      </c>
      <c r="J153" s="10"/>
      <c r="K153">
        <v>1</v>
      </c>
      <c r="L153">
        <v>1</v>
      </c>
    </row>
    <row r="154" spans="1:12" x14ac:dyDescent="0.25">
      <c r="A154" s="10"/>
      <c r="B154" s="2" t="s">
        <v>676</v>
      </c>
      <c r="C154" t="s">
        <v>263</v>
      </c>
      <c r="D154" s="1" t="s">
        <v>262</v>
      </c>
      <c r="E154" t="s">
        <v>259</v>
      </c>
      <c r="F154" t="s">
        <v>61</v>
      </c>
      <c r="G154" t="s">
        <v>29</v>
      </c>
      <c r="J154" s="10"/>
      <c r="K154">
        <v>1</v>
      </c>
      <c r="L154">
        <v>1</v>
      </c>
    </row>
    <row r="155" spans="1:12" x14ac:dyDescent="0.25">
      <c r="A155" s="10"/>
      <c r="B155" s="2" t="s">
        <v>676</v>
      </c>
      <c r="C155" t="s">
        <v>265</v>
      </c>
      <c r="D155" s="1" t="s">
        <v>264</v>
      </c>
      <c r="E155" t="s">
        <v>259</v>
      </c>
      <c r="F155" t="s">
        <v>62</v>
      </c>
      <c r="G155" t="s">
        <v>29</v>
      </c>
      <c r="J155" s="10"/>
      <c r="K155">
        <v>1</v>
      </c>
      <c r="L155">
        <v>1</v>
      </c>
    </row>
    <row r="156" spans="1:12" x14ac:dyDescent="0.25">
      <c r="A156" s="10"/>
      <c r="B156" s="2" t="s">
        <v>676</v>
      </c>
      <c r="C156" t="s">
        <v>268</v>
      </c>
      <c r="D156" s="1" t="s">
        <v>267</v>
      </c>
      <c r="E156" t="s">
        <v>266</v>
      </c>
      <c r="F156" t="s">
        <v>63</v>
      </c>
      <c r="G156" t="s">
        <v>29</v>
      </c>
      <c r="J156" s="10"/>
      <c r="K156">
        <v>1</v>
      </c>
      <c r="L156">
        <v>1</v>
      </c>
    </row>
    <row r="157" spans="1:12" x14ac:dyDescent="0.25">
      <c r="A157" s="10"/>
      <c r="B157" s="2" t="s">
        <v>676</v>
      </c>
      <c r="C157" t="s">
        <v>270</v>
      </c>
      <c r="D157" s="1" t="s">
        <v>269</v>
      </c>
      <c r="E157" t="s">
        <v>266</v>
      </c>
      <c r="F157" t="s">
        <v>64</v>
      </c>
      <c r="G157" t="s">
        <v>29</v>
      </c>
      <c r="J157" s="10"/>
      <c r="K157">
        <v>1</v>
      </c>
      <c r="L157">
        <v>1</v>
      </c>
    </row>
    <row r="158" spans="1:12" x14ac:dyDescent="0.25">
      <c r="A158" s="10"/>
      <c r="B158" s="2" t="s">
        <v>676</v>
      </c>
      <c r="C158" t="s">
        <v>1677</v>
      </c>
      <c r="D158" s="1" t="s">
        <v>271</v>
      </c>
      <c r="E158" t="s">
        <v>266</v>
      </c>
      <c r="F158" t="s">
        <v>65</v>
      </c>
      <c r="G158" t="s">
        <v>29</v>
      </c>
      <c r="J158" s="10"/>
      <c r="K158">
        <v>1</v>
      </c>
      <c r="L158">
        <v>1</v>
      </c>
    </row>
    <row r="159" spans="1:12" x14ac:dyDescent="0.25">
      <c r="A159" s="10"/>
      <c r="B159" s="2" t="s">
        <v>676</v>
      </c>
      <c r="C159" t="s">
        <v>273</v>
      </c>
      <c r="D159" s="1" t="s">
        <v>272</v>
      </c>
      <c r="E159" t="s">
        <v>266</v>
      </c>
      <c r="F159" t="s">
        <v>66</v>
      </c>
      <c r="G159" t="s">
        <v>29</v>
      </c>
      <c r="J159" s="10"/>
      <c r="K159">
        <v>1</v>
      </c>
      <c r="L159">
        <v>1</v>
      </c>
    </row>
    <row r="160" spans="1:12" x14ac:dyDescent="0.25">
      <c r="A160" s="10"/>
      <c r="B160" s="2" t="s">
        <v>677</v>
      </c>
      <c r="C160" t="s">
        <v>1952</v>
      </c>
      <c r="D160" s="1" t="s">
        <v>292</v>
      </c>
      <c r="E160" t="s">
        <v>293</v>
      </c>
      <c r="F160" t="s">
        <v>294</v>
      </c>
      <c r="G160" s="162" t="s">
        <v>7</v>
      </c>
      <c r="J160" s="10"/>
      <c r="L160">
        <v>1</v>
      </c>
    </row>
    <row r="161" spans="1:12" x14ac:dyDescent="0.25">
      <c r="A161" s="10"/>
      <c r="B161" s="2" t="s">
        <v>678</v>
      </c>
      <c r="C161" t="s">
        <v>145</v>
      </c>
      <c r="D161" t="s">
        <v>143</v>
      </c>
      <c r="E161" t="s">
        <v>141</v>
      </c>
      <c r="F161" t="s">
        <v>567</v>
      </c>
      <c r="G161" t="s">
        <v>29</v>
      </c>
      <c r="J161" s="10"/>
      <c r="K161">
        <v>1</v>
      </c>
      <c r="L161">
        <v>1</v>
      </c>
    </row>
    <row r="162" spans="1:12" x14ac:dyDescent="0.25">
      <c r="A162" s="10"/>
      <c r="B162" s="2" t="s">
        <v>678</v>
      </c>
      <c r="C162" t="s">
        <v>164</v>
      </c>
      <c r="D162" t="s">
        <v>144</v>
      </c>
      <c r="E162" t="s">
        <v>82</v>
      </c>
      <c r="F162" t="s">
        <v>568</v>
      </c>
      <c r="G162" t="s">
        <v>29</v>
      </c>
      <c r="J162" s="10"/>
      <c r="K162">
        <v>1</v>
      </c>
      <c r="L162">
        <v>1</v>
      </c>
    </row>
    <row r="163" spans="1:12" x14ac:dyDescent="0.25">
      <c r="A163" s="10"/>
      <c r="B163" s="2" t="s">
        <v>679</v>
      </c>
      <c r="C163" t="s">
        <v>488</v>
      </c>
      <c r="D163" t="s">
        <v>224</v>
      </c>
      <c r="E163" t="s">
        <v>225</v>
      </c>
      <c r="F163" t="s">
        <v>226</v>
      </c>
      <c r="G163" t="s">
        <v>29</v>
      </c>
      <c r="J163" s="10"/>
      <c r="K163">
        <v>1</v>
      </c>
      <c r="L163">
        <v>1</v>
      </c>
    </row>
    <row r="164" spans="1:12" x14ac:dyDescent="0.25">
      <c r="A164" s="10"/>
      <c r="B164" s="2" t="s">
        <v>680</v>
      </c>
      <c r="C164" t="s">
        <v>318</v>
      </c>
      <c r="D164" t="s">
        <v>317</v>
      </c>
      <c r="E164" t="s">
        <v>314</v>
      </c>
      <c r="F164" t="s">
        <v>569</v>
      </c>
      <c r="G164" t="s">
        <v>14</v>
      </c>
      <c r="J164" s="10"/>
      <c r="K164">
        <v>1</v>
      </c>
      <c r="L164">
        <v>1</v>
      </c>
    </row>
    <row r="165" spans="1:12" x14ac:dyDescent="0.25">
      <c r="A165" s="10"/>
      <c r="B165" s="2" t="s">
        <v>680</v>
      </c>
      <c r="C165" t="s">
        <v>489</v>
      </c>
      <c r="D165" t="s">
        <v>350</v>
      </c>
      <c r="E165" t="s">
        <v>362</v>
      </c>
      <c r="F165" t="s">
        <v>274</v>
      </c>
      <c r="G165" t="s">
        <v>29</v>
      </c>
      <c r="J165" s="10"/>
      <c r="K165">
        <v>1</v>
      </c>
      <c r="L165">
        <v>1</v>
      </c>
    </row>
    <row r="166" spans="1:12" x14ac:dyDescent="0.25">
      <c r="A166" s="10"/>
      <c r="B166" s="2" t="s">
        <v>680</v>
      </c>
      <c r="C166" t="s">
        <v>1797</v>
      </c>
      <c r="D166" t="s">
        <v>1798</v>
      </c>
      <c r="E166" t="s">
        <v>1805</v>
      </c>
      <c r="F166" s="51" t="s">
        <v>1829</v>
      </c>
      <c r="G166" t="s">
        <v>29</v>
      </c>
      <c r="J166" s="10"/>
      <c r="K166">
        <v>1</v>
      </c>
      <c r="L166">
        <v>1</v>
      </c>
    </row>
    <row r="167" spans="1:12" x14ac:dyDescent="0.25">
      <c r="A167" s="10"/>
      <c r="B167" s="2" t="s">
        <v>680</v>
      </c>
      <c r="C167" t="s">
        <v>1811</v>
      </c>
      <c r="D167" t="s">
        <v>1812</v>
      </c>
      <c r="E167" t="s">
        <v>1805</v>
      </c>
      <c r="F167" s="51" t="s">
        <v>1827</v>
      </c>
      <c r="G167" t="s">
        <v>29</v>
      </c>
      <c r="J167" s="10"/>
      <c r="K167">
        <v>1</v>
      </c>
      <c r="L167">
        <v>1</v>
      </c>
    </row>
    <row r="168" spans="1:12" x14ac:dyDescent="0.25">
      <c r="A168" s="10"/>
      <c r="B168" s="2" t="s">
        <v>680</v>
      </c>
      <c r="C168" t="s">
        <v>1813</v>
      </c>
      <c r="D168" t="s">
        <v>1814</v>
      </c>
      <c r="E168" t="s">
        <v>1815</v>
      </c>
      <c r="F168" s="51" t="s">
        <v>1828</v>
      </c>
      <c r="G168" t="s">
        <v>29</v>
      </c>
      <c r="J168" s="10"/>
      <c r="K168">
        <v>1</v>
      </c>
      <c r="L168">
        <v>1</v>
      </c>
    </row>
    <row r="169" spans="1:12" x14ac:dyDescent="0.25">
      <c r="A169" s="10"/>
      <c r="B169" s="2" t="s">
        <v>681</v>
      </c>
      <c r="C169" t="s">
        <v>146</v>
      </c>
      <c r="D169" t="s">
        <v>123</v>
      </c>
      <c r="E169" t="s">
        <v>148</v>
      </c>
      <c r="F169" t="s">
        <v>622</v>
      </c>
      <c r="G169" t="s">
        <v>29</v>
      </c>
      <c r="J169" s="10"/>
      <c r="K169">
        <v>1</v>
      </c>
      <c r="L169">
        <v>1</v>
      </c>
    </row>
    <row r="170" spans="1:12" x14ac:dyDescent="0.25">
      <c r="A170" s="10"/>
      <c r="B170" s="2" t="s">
        <v>681</v>
      </c>
      <c r="C170" t="s">
        <v>147</v>
      </c>
      <c r="D170" t="s">
        <v>123</v>
      </c>
      <c r="E170" t="s">
        <v>126</v>
      </c>
      <c r="F170" t="s">
        <v>621</v>
      </c>
      <c r="G170" t="s">
        <v>29</v>
      </c>
      <c r="J170" s="10"/>
      <c r="K170">
        <v>1</v>
      </c>
      <c r="L170">
        <v>1</v>
      </c>
    </row>
    <row r="171" spans="1:12" x14ac:dyDescent="0.25">
      <c r="A171" s="10"/>
      <c r="B171" s="2" t="s">
        <v>74</v>
      </c>
      <c r="C171" t="s">
        <v>320</v>
      </c>
      <c r="D171" t="s">
        <v>319</v>
      </c>
      <c r="E171" t="s">
        <v>303</v>
      </c>
      <c r="F171" t="s">
        <v>508</v>
      </c>
      <c r="G171" t="s">
        <v>14</v>
      </c>
      <c r="J171" s="10"/>
      <c r="K171">
        <v>1</v>
      </c>
      <c r="L171">
        <v>1</v>
      </c>
    </row>
    <row r="172" spans="1:12" x14ac:dyDescent="0.25">
      <c r="A172" s="10"/>
      <c r="B172" s="2" t="s">
        <v>74</v>
      </c>
      <c r="C172" t="s">
        <v>951</v>
      </c>
      <c r="D172" t="s">
        <v>952</v>
      </c>
      <c r="E172" t="s">
        <v>953</v>
      </c>
      <c r="F172" s="118" t="s">
        <v>958</v>
      </c>
      <c r="G172" t="s">
        <v>29</v>
      </c>
      <c r="J172" s="10"/>
      <c r="K172">
        <v>1</v>
      </c>
      <c r="L172">
        <v>1</v>
      </c>
    </row>
    <row r="173" spans="1:12" x14ac:dyDescent="0.25">
      <c r="A173" s="10"/>
      <c r="B173" s="113" t="s">
        <v>74</v>
      </c>
      <c r="C173" t="s">
        <v>496</v>
      </c>
      <c r="D173" t="s">
        <v>75</v>
      </c>
      <c r="E173" t="s">
        <v>73</v>
      </c>
      <c r="F173" s="162" t="s">
        <v>76</v>
      </c>
      <c r="G173" t="s">
        <v>29</v>
      </c>
      <c r="J173" s="10"/>
      <c r="L173">
        <v>1</v>
      </c>
    </row>
    <row r="174" spans="1:12" x14ac:dyDescent="0.25">
      <c r="A174" s="10"/>
      <c r="B174" s="2" t="s">
        <v>74</v>
      </c>
      <c r="C174" t="s">
        <v>1816</v>
      </c>
      <c r="D174" t="s">
        <v>1812</v>
      </c>
      <c r="E174" t="s">
        <v>1805</v>
      </c>
      <c r="F174" t="s">
        <v>1832</v>
      </c>
      <c r="G174" t="s">
        <v>29</v>
      </c>
      <c r="J174" s="10"/>
      <c r="K174">
        <v>1</v>
      </c>
      <c r="L174">
        <v>1</v>
      </c>
    </row>
    <row r="175" spans="1:12" x14ac:dyDescent="0.25">
      <c r="A175" s="10"/>
      <c r="B175" s="113" t="s">
        <v>74</v>
      </c>
      <c r="C175" t="s">
        <v>1817</v>
      </c>
      <c r="D175" t="s">
        <v>1807</v>
      </c>
      <c r="E175" t="s">
        <v>1805</v>
      </c>
      <c r="F175" t="s">
        <v>1830</v>
      </c>
      <c r="G175" t="s">
        <v>29</v>
      </c>
      <c r="J175" s="10"/>
      <c r="K175">
        <v>1</v>
      </c>
      <c r="L175">
        <v>1</v>
      </c>
    </row>
    <row r="176" spans="1:12" x14ac:dyDescent="0.25">
      <c r="A176" s="10"/>
      <c r="B176" s="2" t="s">
        <v>74</v>
      </c>
      <c r="C176" t="s">
        <v>1808</v>
      </c>
      <c r="D176" t="s">
        <v>1818</v>
      </c>
      <c r="E176" t="s">
        <v>1815</v>
      </c>
      <c r="F176" t="s">
        <v>1831</v>
      </c>
      <c r="G176" t="s">
        <v>29</v>
      </c>
      <c r="J176" s="10"/>
      <c r="K176">
        <v>1</v>
      </c>
      <c r="L176">
        <v>1</v>
      </c>
    </row>
    <row r="177" spans="1:12" x14ac:dyDescent="0.25">
      <c r="A177" s="10"/>
      <c r="B177" s="2" t="s">
        <v>682</v>
      </c>
      <c r="C177" t="s">
        <v>323</v>
      </c>
      <c r="D177" t="s">
        <v>322</v>
      </c>
      <c r="E177" t="s">
        <v>321</v>
      </c>
      <c r="F177" t="s">
        <v>509</v>
      </c>
      <c r="G177" t="s">
        <v>14</v>
      </c>
      <c r="J177" s="10"/>
      <c r="K177">
        <v>1</v>
      </c>
      <c r="L177">
        <v>1</v>
      </c>
    </row>
    <row r="178" spans="1:12" x14ac:dyDescent="0.25">
      <c r="A178" s="10"/>
      <c r="B178" s="2" t="s">
        <v>682</v>
      </c>
      <c r="C178" t="s">
        <v>1713</v>
      </c>
      <c r="D178" t="s">
        <v>1712</v>
      </c>
      <c r="E178" t="s">
        <v>1711</v>
      </c>
      <c r="F178" t="s">
        <v>1714</v>
      </c>
      <c r="G178" t="s">
        <v>29</v>
      </c>
      <c r="J178" s="10"/>
      <c r="K178">
        <v>1</v>
      </c>
      <c r="L178">
        <v>1</v>
      </c>
    </row>
    <row r="179" spans="1:12" x14ac:dyDescent="0.25">
      <c r="A179" s="10"/>
      <c r="B179" s="2" t="s">
        <v>682</v>
      </c>
      <c r="C179" t="s">
        <v>1819</v>
      </c>
      <c r="D179" t="s">
        <v>1820</v>
      </c>
      <c r="E179" t="s">
        <v>1815</v>
      </c>
      <c r="F179" t="s">
        <v>1833</v>
      </c>
      <c r="G179" t="s">
        <v>29</v>
      </c>
      <c r="J179" s="10"/>
      <c r="K179">
        <v>1</v>
      </c>
      <c r="L179">
        <v>1</v>
      </c>
    </row>
    <row r="180" spans="1:12" x14ac:dyDescent="0.25">
      <c r="A180" s="10"/>
      <c r="B180" s="2" t="s">
        <v>683</v>
      </c>
      <c r="C180" t="s">
        <v>921</v>
      </c>
      <c r="D180" t="s">
        <v>299</v>
      </c>
      <c r="E180" t="s">
        <v>300</v>
      </c>
      <c r="F180" t="s">
        <v>301</v>
      </c>
      <c r="G180" s="162" t="s">
        <v>7</v>
      </c>
      <c r="J180" s="10"/>
      <c r="L180">
        <v>1</v>
      </c>
    </row>
    <row r="181" spans="1:12" x14ac:dyDescent="0.25">
      <c r="A181" s="10"/>
      <c r="B181" s="2" t="s">
        <v>684</v>
      </c>
      <c r="C181" t="s">
        <v>1004</v>
      </c>
      <c r="D181" t="s">
        <v>149</v>
      </c>
      <c r="E181" t="s">
        <v>83</v>
      </c>
      <c r="F181" t="s">
        <v>571</v>
      </c>
      <c r="G181" t="s">
        <v>29</v>
      </c>
      <c r="J181" s="10"/>
      <c r="K181">
        <v>1</v>
      </c>
      <c r="L181">
        <v>1</v>
      </c>
    </row>
    <row r="182" spans="1:12" x14ac:dyDescent="0.25">
      <c r="A182" s="10"/>
      <c r="B182" s="2" t="s">
        <v>685</v>
      </c>
      <c r="C182" t="s">
        <v>155</v>
      </c>
      <c r="D182" t="s">
        <v>150</v>
      </c>
      <c r="E182" t="s">
        <v>159</v>
      </c>
      <c r="F182" t="s">
        <v>572</v>
      </c>
      <c r="G182" t="s">
        <v>29</v>
      </c>
      <c r="J182" s="10"/>
      <c r="K182">
        <v>1</v>
      </c>
      <c r="L182">
        <v>1</v>
      </c>
    </row>
    <row r="183" spans="1:12" x14ac:dyDescent="0.25">
      <c r="A183" s="10"/>
      <c r="B183" s="2" t="s">
        <v>685</v>
      </c>
      <c r="C183" t="s">
        <v>157</v>
      </c>
      <c r="D183" t="s">
        <v>152</v>
      </c>
      <c r="E183" t="s">
        <v>160</v>
      </c>
      <c r="F183" t="s">
        <v>573</v>
      </c>
      <c r="G183" t="s">
        <v>29</v>
      </c>
      <c r="J183" s="10"/>
      <c r="K183">
        <v>1</v>
      </c>
      <c r="L183">
        <v>1</v>
      </c>
    </row>
    <row r="184" spans="1:12" x14ac:dyDescent="0.25">
      <c r="A184" s="10"/>
      <c r="B184" s="2" t="s">
        <v>685</v>
      </c>
      <c r="C184" t="s">
        <v>156</v>
      </c>
      <c r="D184" t="s">
        <v>151</v>
      </c>
      <c r="E184" t="s">
        <v>99</v>
      </c>
      <c r="F184" t="s">
        <v>574</v>
      </c>
      <c r="G184" t="s">
        <v>29</v>
      </c>
      <c r="J184" s="10"/>
      <c r="K184">
        <v>1</v>
      </c>
      <c r="L184">
        <v>1</v>
      </c>
    </row>
    <row r="185" spans="1:12" x14ac:dyDescent="0.25">
      <c r="A185" s="10"/>
      <c r="B185" s="2" t="s">
        <v>686</v>
      </c>
      <c r="C185" t="s">
        <v>158</v>
      </c>
      <c r="D185" t="s">
        <v>154</v>
      </c>
      <c r="E185" t="s">
        <v>161</v>
      </c>
      <c r="F185" t="s">
        <v>570</v>
      </c>
      <c r="G185" t="s">
        <v>29</v>
      </c>
      <c r="J185" s="10"/>
      <c r="K185">
        <v>1</v>
      </c>
      <c r="L185">
        <v>1</v>
      </c>
    </row>
    <row r="186" spans="1:12" x14ac:dyDescent="0.25">
      <c r="A186" s="10"/>
      <c r="B186" s="2" t="s">
        <v>687</v>
      </c>
      <c r="C186" t="s">
        <v>623</v>
      </c>
      <c r="D186" t="s">
        <v>153</v>
      </c>
      <c r="E186" t="s">
        <v>141</v>
      </c>
      <c r="F186" t="s">
        <v>575</v>
      </c>
      <c r="G186" t="s">
        <v>29</v>
      </c>
      <c r="J186" s="10"/>
      <c r="K186">
        <v>1</v>
      </c>
      <c r="L186">
        <v>1</v>
      </c>
    </row>
    <row r="187" spans="1:12" x14ac:dyDescent="0.25">
      <c r="A187" s="10"/>
      <c r="B187" s="2" t="s">
        <v>688</v>
      </c>
      <c r="C187" t="s">
        <v>142</v>
      </c>
      <c r="D187" t="s">
        <v>140</v>
      </c>
      <c r="E187" t="s">
        <v>141</v>
      </c>
      <c r="F187" t="s">
        <v>585</v>
      </c>
      <c r="G187" t="s">
        <v>29</v>
      </c>
      <c r="J187" s="10"/>
      <c r="K187">
        <v>1</v>
      </c>
      <c r="L187">
        <v>1</v>
      </c>
    </row>
    <row r="188" spans="1:12" x14ac:dyDescent="0.25">
      <c r="A188" s="10"/>
      <c r="B188" s="2" t="s">
        <v>1657</v>
      </c>
      <c r="C188" t="s">
        <v>1700</v>
      </c>
      <c r="D188" t="s">
        <v>1701</v>
      </c>
      <c r="E188" t="s">
        <v>1698</v>
      </c>
      <c r="F188" t="s">
        <v>1699</v>
      </c>
      <c r="G188" t="s">
        <v>29</v>
      </c>
      <c r="J188" s="10"/>
      <c r="K188">
        <v>1</v>
      </c>
      <c r="L188">
        <v>1</v>
      </c>
    </row>
    <row r="189" spans="1:12" x14ac:dyDescent="0.25">
      <c r="A189" s="10"/>
      <c r="B189" s="2" t="s">
        <v>689</v>
      </c>
      <c r="C189" t="s">
        <v>586</v>
      </c>
      <c r="D189" t="s">
        <v>214</v>
      </c>
      <c r="E189" t="s">
        <v>211</v>
      </c>
      <c r="F189" t="s">
        <v>212</v>
      </c>
      <c r="G189" t="s">
        <v>29</v>
      </c>
      <c r="J189" s="10"/>
      <c r="K189">
        <v>1</v>
      </c>
      <c r="L189">
        <v>1</v>
      </c>
    </row>
    <row r="190" spans="1:12" x14ac:dyDescent="0.25">
      <c r="A190" s="10"/>
      <c r="B190" s="2" t="s">
        <v>689</v>
      </c>
      <c r="C190" t="s">
        <v>589</v>
      </c>
      <c r="D190" t="s">
        <v>216</v>
      </c>
      <c r="E190" t="s">
        <v>211</v>
      </c>
      <c r="F190" t="s">
        <v>217</v>
      </c>
      <c r="G190" t="s">
        <v>29</v>
      </c>
      <c r="J190" s="10"/>
      <c r="K190">
        <v>1</v>
      </c>
      <c r="L190">
        <v>1</v>
      </c>
    </row>
    <row r="191" spans="1:12" x14ac:dyDescent="0.25">
      <c r="A191" s="10"/>
      <c r="B191" s="2" t="s">
        <v>689</v>
      </c>
      <c r="C191" t="s">
        <v>588</v>
      </c>
      <c r="D191" t="s">
        <v>220</v>
      </c>
      <c r="E191" t="s">
        <v>218</v>
      </c>
      <c r="F191" t="s">
        <v>219</v>
      </c>
      <c r="G191" t="s">
        <v>29</v>
      </c>
      <c r="J191" s="10"/>
      <c r="K191">
        <v>1</v>
      </c>
      <c r="L191">
        <v>1</v>
      </c>
    </row>
    <row r="192" spans="1:12" x14ac:dyDescent="0.25">
      <c r="A192" s="10"/>
      <c r="B192" s="2" t="s">
        <v>689</v>
      </c>
      <c r="C192" t="s">
        <v>587</v>
      </c>
      <c r="D192" t="s">
        <v>224</v>
      </c>
      <c r="E192" t="s">
        <v>225</v>
      </c>
      <c r="F192" t="s">
        <v>227</v>
      </c>
      <c r="G192" t="s">
        <v>29</v>
      </c>
      <c r="J192" s="10"/>
      <c r="K192">
        <v>1</v>
      </c>
      <c r="L192">
        <v>1</v>
      </c>
    </row>
    <row r="193" spans="1:12" x14ac:dyDescent="0.25">
      <c r="A193" s="10"/>
      <c r="B193" s="2" t="s">
        <v>690</v>
      </c>
      <c r="C193" t="s">
        <v>163</v>
      </c>
      <c r="D193" t="s">
        <v>162</v>
      </c>
      <c r="E193" t="s">
        <v>139</v>
      </c>
      <c r="F193" t="s">
        <v>590</v>
      </c>
      <c r="G193" t="s">
        <v>29</v>
      </c>
      <c r="J193" s="10"/>
      <c r="K193">
        <v>1</v>
      </c>
      <c r="L193">
        <v>1</v>
      </c>
    </row>
    <row r="194" spans="1:12" x14ac:dyDescent="0.25">
      <c r="A194" s="10"/>
      <c r="B194" s="2" t="s">
        <v>691</v>
      </c>
      <c r="C194" t="s">
        <v>198</v>
      </c>
      <c r="D194" t="s">
        <v>168</v>
      </c>
      <c r="E194" t="s">
        <v>169</v>
      </c>
      <c r="F194" t="s">
        <v>591</v>
      </c>
      <c r="G194" t="s">
        <v>29</v>
      </c>
      <c r="J194" s="10"/>
      <c r="K194">
        <v>1</v>
      </c>
      <c r="L194">
        <v>1</v>
      </c>
    </row>
    <row r="195" spans="1:12" x14ac:dyDescent="0.25">
      <c r="A195" s="10"/>
      <c r="B195" s="2" t="s">
        <v>692</v>
      </c>
      <c r="C195" t="s">
        <v>592</v>
      </c>
      <c r="D195" t="s">
        <v>213</v>
      </c>
      <c r="E195" t="s">
        <v>211</v>
      </c>
      <c r="F195" t="s">
        <v>215</v>
      </c>
      <c r="G195" t="s">
        <v>29</v>
      </c>
      <c r="J195" s="10"/>
      <c r="K195">
        <v>1</v>
      </c>
      <c r="L195">
        <v>1</v>
      </c>
    </row>
    <row r="196" spans="1:12" x14ac:dyDescent="0.25">
      <c r="A196" s="10"/>
      <c r="B196" s="2" t="s">
        <v>693</v>
      </c>
      <c r="C196" t="s">
        <v>490</v>
      </c>
      <c r="D196" t="s">
        <v>195</v>
      </c>
      <c r="E196" t="s">
        <v>196</v>
      </c>
      <c r="F196" t="s">
        <v>197</v>
      </c>
      <c r="G196" t="s">
        <v>29</v>
      </c>
      <c r="J196" s="10"/>
      <c r="K196">
        <v>1</v>
      </c>
      <c r="L196">
        <v>1</v>
      </c>
    </row>
    <row r="197" spans="1:12" x14ac:dyDescent="0.25">
      <c r="A197" s="10"/>
      <c r="B197" s="2" t="s">
        <v>693</v>
      </c>
      <c r="C197" t="s">
        <v>202</v>
      </c>
      <c r="D197" t="s">
        <v>201</v>
      </c>
      <c r="E197" t="s">
        <v>199</v>
      </c>
      <c r="F197" t="s">
        <v>200</v>
      </c>
      <c r="G197" t="s">
        <v>29</v>
      </c>
      <c r="J197" s="10"/>
      <c r="K197">
        <v>1</v>
      </c>
      <c r="L197">
        <v>1</v>
      </c>
    </row>
    <row r="198" spans="1:12" x14ac:dyDescent="0.25">
      <c r="A198" s="10"/>
      <c r="B198" s="2" t="s">
        <v>694</v>
      </c>
      <c r="C198" t="s">
        <v>325</v>
      </c>
      <c r="D198" t="s">
        <v>324</v>
      </c>
      <c r="E198" t="s">
        <v>303</v>
      </c>
      <c r="F198" t="s">
        <v>510</v>
      </c>
      <c r="G198" t="s">
        <v>14</v>
      </c>
      <c r="J198" s="10"/>
      <c r="K198">
        <v>1</v>
      </c>
      <c r="L198">
        <v>1</v>
      </c>
    </row>
    <row r="199" spans="1:12" x14ac:dyDescent="0.25">
      <c r="A199" s="10"/>
      <c r="B199" s="2" t="s">
        <v>694</v>
      </c>
      <c r="C199" t="s">
        <v>1750</v>
      </c>
      <c r="D199" t="s">
        <v>1751</v>
      </c>
      <c r="E199" t="s">
        <v>1711</v>
      </c>
      <c r="F199" t="s">
        <v>1752</v>
      </c>
      <c r="G199" t="s">
        <v>29</v>
      </c>
      <c r="J199" s="10"/>
      <c r="K199">
        <v>1</v>
      </c>
      <c r="L199">
        <v>1</v>
      </c>
    </row>
    <row r="200" spans="1:12" x14ac:dyDescent="0.25">
      <c r="A200" s="10"/>
      <c r="B200" s="2" t="s">
        <v>694</v>
      </c>
      <c r="C200" t="s">
        <v>1792</v>
      </c>
      <c r="D200" t="s">
        <v>1793</v>
      </c>
      <c r="E200" t="s">
        <v>1794</v>
      </c>
      <c r="F200" t="s">
        <v>1834</v>
      </c>
      <c r="G200" t="s">
        <v>29</v>
      </c>
      <c r="J200" s="10"/>
      <c r="K200">
        <v>1</v>
      </c>
      <c r="L200">
        <v>1</v>
      </c>
    </row>
    <row r="201" spans="1:12" x14ac:dyDescent="0.25">
      <c r="A201" s="10"/>
      <c r="B201" s="2" t="s">
        <v>694</v>
      </c>
      <c r="C201" t="s">
        <v>1795</v>
      </c>
      <c r="D201" t="s">
        <v>1796</v>
      </c>
      <c r="E201" t="s">
        <v>1794</v>
      </c>
      <c r="F201" t="s">
        <v>1835</v>
      </c>
      <c r="G201" t="s">
        <v>29</v>
      </c>
      <c r="J201" s="10"/>
      <c r="K201">
        <v>1</v>
      </c>
      <c r="L201">
        <v>1</v>
      </c>
    </row>
    <row r="202" spans="1:12" x14ac:dyDescent="0.25">
      <c r="A202" s="10"/>
      <c r="B202" s="2" t="s">
        <v>694</v>
      </c>
      <c r="C202" t="s">
        <v>1797</v>
      </c>
      <c r="D202" t="s">
        <v>1798</v>
      </c>
      <c r="E202" t="s">
        <v>1805</v>
      </c>
      <c r="F202" t="s">
        <v>1836</v>
      </c>
      <c r="G202" t="s">
        <v>29</v>
      </c>
      <c r="J202" s="10"/>
      <c r="K202">
        <v>1</v>
      </c>
      <c r="L202">
        <v>1</v>
      </c>
    </row>
    <row r="203" spans="1:12" x14ac:dyDescent="0.25">
      <c r="A203" s="10"/>
      <c r="B203" s="2" t="s">
        <v>695</v>
      </c>
      <c r="C203" t="s">
        <v>712</v>
      </c>
      <c r="D203" t="s">
        <v>713</v>
      </c>
      <c r="E203" t="s">
        <v>962</v>
      </c>
      <c r="F203" t="s">
        <v>599</v>
      </c>
      <c r="G203" t="s">
        <v>29</v>
      </c>
      <c r="J203" s="10"/>
      <c r="K203">
        <v>1</v>
      </c>
      <c r="L203">
        <v>1</v>
      </c>
    </row>
    <row r="204" spans="1:12" x14ac:dyDescent="0.25">
      <c r="A204" s="10"/>
      <c r="B204" s="2" t="s">
        <v>696</v>
      </c>
      <c r="C204" t="s">
        <v>291</v>
      </c>
      <c r="D204" t="s">
        <v>452</v>
      </c>
      <c r="E204" t="s">
        <v>963</v>
      </c>
      <c r="F204" t="s">
        <v>600</v>
      </c>
      <c r="G204" t="s">
        <v>29</v>
      </c>
      <c r="J204" s="10"/>
      <c r="K204">
        <v>1</v>
      </c>
      <c r="L204">
        <v>1</v>
      </c>
    </row>
    <row r="205" spans="1:12" x14ac:dyDescent="0.25">
      <c r="A205" s="10"/>
      <c r="B205" s="2" t="s">
        <v>697</v>
      </c>
      <c r="C205" t="s">
        <v>177</v>
      </c>
      <c r="D205" t="s">
        <v>171</v>
      </c>
      <c r="E205" t="s">
        <v>141</v>
      </c>
      <c r="F205" t="s">
        <v>601</v>
      </c>
      <c r="G205" t="s">
        <v>29</v>
      </c>
      <c r="J205" s="10"/>
      <c r="K205">
        <v>1</v>
      </c>
      <c r="L205">
        <v>1</v>
      </c>
    </row>
    <row r="206" spans="1:12" x14ac:dyDescent="0.25">
      <c r="A206" s="10"/>
      <c r="B206" s="2" t="s">
        <v>697</v>
      </c>
      <c r="C206" t="s">
        <v>1003</v>
      </c>
      <c r="D206" t="s">
        <v>170</v>
      </c>
      <c r="E206" t="s">
        <v>174</v>
      </c>
      <c r="F206" t="s">
        <v>624</v>
      </c>
      <c r="G206" t="s">
        <v>29</v>
      </c>
      <c r="J206" s="10"/>
      <c r="K206">
        <v>1</v>
      </c>
      <c r="L206">
        <v>1</v>
      </c>
    </row>
    <row r="207" spans="1:12" x14ac:dyDescent="0.25">
      <c r="A207" s="10"/>
      <c r="B207" s="2" t="s">
        <v>698</v>
      </c>
      <c r="C207" t="s">
        <v>176</v>
      </c>
      <c r="D207" t="s">
        <v>172</v>
      </c>
      <c r="E207" t="s">
        <v>136</v>
      </c>
      <c r="F207" t="s">
        <v>603</v>
      </c>
      <c r="G207" t="s">
        <v>29</v>
      </c>
      <c r="J207" s="10"/>
      <c r="K207">
        <v>1</v>
      </c>
      <c r="L207">
        <v>1</v>
      </c>
    </row>
    <row r="208" spans="1:12" x14ac:dyDescent="0.25">
      <c r="A208" s="10"/>
      <c r="B208" s="2" t="s">
        <v>698</v>
      </c>
      <c r="C208" t="s">
        <v>175</v>
      </c>
      <c r="D208" t="s">
        <v>173</v>
      </c>
      <c r="E208" t="s">
        <v>108</v>
      </c>
      <c r="F208" t="s">
        <v>604</v>
      </c>
      <c r="G208" t="s">
        <v>29</v>
      </c>
      <c r="J208" s="10"/>
      <c r="K208">
        <v>1</v>
      </c>
      <c r="L208">
        <v>1</v>
      </c>
    </row>
    <row r="209" spans="1:12" x14ac:dyDescent="0.25">
      <c r="A209" s="10"/>
      <c r="B209" s="2" t="s">
        <v>699</v>
      </c>
      <c r="C209" t="s">
        <v>915</v>
      </c>
      <c r="D209" t="s">
        <v>245</v>
      </c>
      <c r="E209" t="s">
        <v>246</v>
      </c>
      <c r="F209" t="s">
        <v>247</v>
      </c>
      <c r="G209" t="s">
        <v>29</v>
      </c>
      <c r="J209" s="10"/>
      <c r="K209">
        <v>1</v>
      </c>
      <c r="L209">
        <v>1</v>
      </c>
    </row>
    <row r="210" spans="1:12" x14ac:dyDescent="0.25">
      <c r="A210" s="10"/>
      <c r="B210" s="2" t="s">
        <v>911</v>
      </c>
      <c r="C210" t="s">
        <v>1953</v>
      </c>
      <c r="D210" t="s">
        <v>913</v>
      </c>
      <c r="E210" t="s">
        <v>914</v>
      </c>
      <c r="F210" t="s">
        <v>912</v>
      </c>
      <c r="G210" t="s">
        <v>29</v>
      </c>
      <c r="J210" s="10"/>
      <c r="K210">
        <v>1</v>
      </c>
      <c r="L210">
        <v>1</v>
      </c>
    </row>
    <row r="211" spans="1:12" x14ac:dyDescent="0.25">
      <c r="A211" s="10"/>
      <c r="B211" s="2" t="s">
        <v>700</v>
      </c>
      <c r="C211" t="s">
        <v>463</v>
      </c>
      <c r="D211" t="s">
        <v>461</v>
      </c>
      <c r="E211" t="s">
        <v>462</v>
      </c>
      <c r="F211" t="s">
        <v>453</v>
      </c>
      <c r="G211" t="s">
        <v>29</v>
      </c>
      <c r="J211" s="10"/>
      <c r="K211">
        <v>1</v>
      </c>
      <c r="L211">
        <v>1</v>
      </c>
    </row>
    <row r="212" spans="1:12" x14ac:dyDescent="0.25">
      <c r="A212" s="10"/>
      <c r="B212" s="2" t="s">
        <v>700</v>
      </c>
      <c r="C212" t="s">
        <v>498</v>
      </c>
      <c r="D212" t="s">
        <v>459</v>
      </c>
      <c r="E212" t="s">
        <v>457</v>
      </c>
      <c r="F212" t="s">
        <v>454</v>
      </c>
      <c r="G212" t="s">
        <v>29</v>
      </c>
      <c r="J212" s="10"/>
      <c r="K212">
        <v>1</v>
      </c>
      <c r="L212">
        <v>1</v>
      </c>
    </row>
    <row r="213" spans="1:12" x14ac:dyDescent="0.25">
      <c r="A213" s="10"/>
      <c r="B213" s="2" t="s">
        <v>700</v>
      </c>
      <c r="C213" t="s">
        <v>916</v>
      </c>
      <c r="D213" t="s">
        <v>608</v>
      </c>
      <c r="E213" t="s">
        <v>611</v>
      </c>
      <c r="F213" t="s">
        <v>606</v>
      </c>
      <c r="G213" t="s">
        <v>29</v>
      </c>
      <c r="J213" s="10"/>
      <c r="K213">
        <v>1</v>
      </c>
      <c r="L213">
        <v>1</v>
      </c>
    </row>
    <row r="214" spans="1:12" x14ac:dyDescent="0.25">
      <c r="A214" s="10"/>
      <c r="B214" s="2" t="s">
        <v>700</v>
      </c>
      <c r="C214" t="s">
        <v>610</v>
      </c>
      <c r="D214" t="s">
        <v>609</v>
      </c>
      <c r="E214" t="s">
        <v>446</v>
      </c>
      <c r="F214" t="s">
        <v>607</v>
      </c>
      <c r="G214" t="s">
        <v>29</v>
      </c>
      <c r="J214" s="10"/>
      <c r="K214">
        <v>1</v>
      </c>
      <c r="L214">
        <v>1</v>
      </c>
    </row>
    <row r="215" spans="1:12" x14ac:dyDescent="0.25">
      <c r="A215" s="10"/>
      <c r="B215" s="2" t="s">
        <v>700</v>
      </c>
      <c r="C215" t="s">
        <v>1761</v>
      </c>
      <c r="D215" t="s">
        <v>460</v>
      </c>
      <c r="E215" t="s">
        <v>458</v>
      </c>
      <c r="F215" t="s">
        <v>455</v>
      </c>
      <c r="G215" t="s">
        <v>29</v>
      </c>
      <c r="J215" s="10"/>
      <c r="K215">
        <v>1</v>
      </c>
      <c r="L215">
        <v>1</v>
      </c>
    </row>
    <row r="216" spans="1:12" x14ac:dyDescent="0.25">
      <c r="A216" s="10"/>
      <c r="B216" s="2" t="s">
        <v>700</v>
      </c>
      <c r="C216" t="s">
        <v>480</v>
      </c>
      <c r="D216" t="s">
        <v>288</v>
      </c>
      <c r="E216" t="s">
        <v>284</v>
      </c>
      <c r="F216" t="s">
        <v>456</v>
      </c>
      <c r="G216" t="s">
        <v>29</v>
      </c>
      <c r="J216" s="10"/>
      <c r="K216">
        <v>1</v>
      </c>
      <c r="L216">
        <v>1</v>
      </c>
    </row>
    <row r="217" spans="1:12" x14ac:dyDescent="0.25">
      <c r="A217" s="10"/>
      <c r="B217" s="2" t="s">
        <v>714</v>
      </c>
      <c r="C217" t="s">
        <v>917</v>
      </c>
      <c r="D217" t="s">
        <v>122</v>
      </c>
      <c r="E217" t="s">
        <v>121</v>
      </c>
      <c r="F217" t="s">
        <v>612</v>
      </c>
      <c r="G217" t="s">
        <v>29</v>
      </c>
      <c r="J217" s="10"/>
      <c r="K217">
        <v>1</v>
      </c>
      <c r="L217">
        <v>1</v>
      </c>
    </row>
    <row r="218" spans="1:12" x14ac:dyDescent="0.25">
      <c r="A218" s="10"/>
      <c r="B218" s="2" t="s">
        <v>714</v>
      </c>
      <c r="C218" t="s">
        <v>1005</v>
      </c>
      <c r="D218" t="s">
        <v>464</v>
      </c>
      <c r="E218" s="124" t="s">
        <v>136</v>
      </c>
      <c r="F218" t="s">
        <v>613</v>
      </c>
      <c r="G218" t="s">
        <v>29</v>
      </c>
      <c r="J218" s="10"/>
      <c r="K218">
        <v>1</v>
      </c>
      <c r="L218">
        <v>1</v>
      </c>
    </row>
    <row r="219" spans="1:12" x14ac:dyDescent="0.25">
      <c r="A219" s="10"/>
      <c r="B219" s="2" t="s">
        <v>701</v>
      </c>
      <c r="C219" t="s">
        <v>255</v>
      </c>
      <c r="D219" t="s">
        <v>68</v>
      </c>
      <c r="E219" t="s">
        <v>69</v>
      </c>
      <c r="F219" t="s">
        <v>311</v>
      </c>
      <c r="G219" t="s">
        <v>29</v>
      </c>
      <c r="J219" s="10"/>
      <c r="K219">
        <v>1</v>
      </c>
      <c r="L219">
        <v>1</v>
      </c>
    </row>
    <row r="220" spans="1:12" x14ac:dyDescent="0.25">
      <c r="A220" s="10"/>
      <c r="B220" s="2" t="s">
        <v>701</v>
      </c>
      <c r="C220" t="s">
        <v>918</v>
      </c>
      <c r="D220" t="s">
        <v>465</v>
      </c>
      <c r="E220" s="124" t="s">
        <v>466</v>
      </c>
      <c r="F220" t="s">
        <v>941</v>
      </c>
      <c r="G220" t="s">
        <v>29</v>
      </c>
      <c r="J220" s="10"/>
      <c r="K220">
        <v>1</v>
      </c>
      <c r="L220">
        <v>1</v>
      </c>
    </row>
    <row r="221" spans="1:12" x14ac:dyDescent="0.25">
      <c r="A221" s="10"/>
      <c r="B221" s="2" t="s">
        <v>701</v>
      </c>
      <c r="C221" t="s">
        <v>1688</v>
      </c>
      <c r="D221" t="s">
        <v>1689</v>
      </c>
      <c r="E221" s="124" t="s">
        <v>1690</v>
      </c>
      <c r="F221" t="s">
        <v>1691</v>
      </c>
      <c r="G221" t="s">
        <v>29</v>
      </c>
      <c r="J221" s="10"/>
      <c r="K221">
        <v>1</v>
      </c>
      <c r="L221">
        <v>1</v>
      </c>
    </row>
    <row r="222" spans="1:12" x14ac:dyDescent="0.25">
      <c r="A222" s="10"/>
      <c r="B222" s="2" t="s">
        <v>702</v>
      </c>
      <c r="C222" t="s">
        <v>182</v>
      </c>
      <c r="D222" t="s">
        <v>179</v>
      </c>
      <c r="E222" t="s">
        <v>180</v>
      </c>
      <c r="F222" t="s">
        <v>615</v>
      </c>
      <c r="G222" t="s">
        <v>29</v>
      </c>
      <c r="J222" s="10"/>
      <c r="K222">
        <v>1</v>
      </c>
      <c r="L222">
        <v>1</v>
      </c>
    </row>
    <row r="223" spans="1:12" x14ac:dyDescent="0.25">
      <c r="A223" s="10"/>
      <c r="B223" s="2" t="s">
        <v>702</v>
      </c>
      <c r="C223" t="s">
        <v>181</v>
      </c>
      <c r="D223" t="s">
        <v>178</v>
      </c>
      <c r="E223" t="s">
        <v>121</v>
      </c>
      <c r="F223" t="s">
        <v>616</v>
      </c>
      <c r="G223" t="s">
        <v>29</v>
      </c>
      <c r="J223" s="10"/>
      <c r="K223">
        <v>1</v>
      </c>
      <c r="L223">
        <v>1</v>
      </c>
    </row>
    <row r="224" spans="1:12" x14ac:dyDescent="0.25">
      <c r="A224" s="10"/>
      <c r="B224" s="2" t="s">
        <v>703</v>
      </c>
      <c r="C224" t="s">
        <v>491</v>
      </c>
      <c r="D224" t="s">
        <v>209</v>
      </c>
      <c r="E224" t="s">
        <v>206</v>
      </c>
      <c r="F224" t="s">
        <v>210</v>
      </c>
      <c r="G224" t="s">
        <v>29</v>
      </c>
      <c r="J224" s="10"/>
      <c r="K224">
        <v>1</v>
      </c>
      <c r="L224">
        <v>1</v>
      </c>
    </row>
    <row r="225" spans="1:12" x14ac:dyDescent="0.25">
      <c r="A225" s="10"/>
      <c r="B225" s="2" t="s">
        <v>703</v>
      </c>
      <c r="C225" t="s">
        <v>492</v>
      </c>
      <c r="D225" t="s">
        <v>220</v>
      </c>
      <c r="E225" t="s">
        <v>218</v>
      </c>
      <c r="F225" t="s">
        <v>221</v>
      </c>
      <c r="G225" t="s">
        <v>29</v>
      </c>
      <c r="J225" s="10"/>
      <c r="K225">
        <v>1</v>
      </c>
      <c r="L225">
        <v>1</v>
      </c>
    </row>
    <row r="226" spans="1:12" x14ac:dyDescent="0.25">
      <c r="A226" s="10"/>
      <c r="B226" s="2" t="s">
        <v>703</v>
      </c>
      <c r="C226" t="s">
        <v>493</v>
      </c>
      <c r="D226" t="s">
        <v>223</v>
      </c>
      <c r="E226" t="s">
        <v>218</v>
      </c>
      <c r="F226" t="s">
        <v>222</v>
      </c>
      <c r="G226" t="s">
        <v>29</v>
      </c>
      <c r="J226" s="10"/>
      <c r="K226">
        <v>1</v>
      </c>
      <c r="L226">
        <v>1</v>
      </c>
    </row>
    <row r="227" spans="1:12" x14ac:dyDescent="0.25">
      <c r="A227" s="10"/>
      <c r="B227" s="2" t="s">
        <v>841</v>
      </c>
      <c r="C227" t="s">
        <v>899</v>
      </c>
      <c r="D227" t="s">
        <v>885</v>
      </c>
      <c r="E227" t="s">
        <v>886</v>
      </c>
      <c r="F227" t="s">
        <v>894</v>
      </c>
      <c r="G227" t="s">
        <v>29</v>
      </c>
      <c r="J227" s="10"/>
      <c r="K227">
        <v>1</v>
      </c>
      <c r="L227">
        <v>1</v>
      </c>
    </row>
    <row r="228" spans="1:12" x14ac:dyDescent="0.25">
      <c r="A228" s="10"/>
      <c r="B228" s="2" t="s">
        <v>841</v>
      </c>
      <c r="C228" t="s">
        <v>896</v>
      </c>
      <c r="D228" t="s">
        <v>898</v>
      </c>
      <c r="E228" t="s">
        <v>897</v>
      </c>
      <c r="F228" t="s">
        <v>893</v>
      </c>
      <c r="G228" t="s">
        <v>29</v>
      </c>
      <c r="J228" s="10"/>
      <c r="K228">
        <v>1</v>
      </c>
      <c r="L228">
        <v>1</v>
      </c>
    </row>
    <row r="229" spans="1:12" x14ac:dyDescent="0.25">
      <c r="A229" s="10"/>
      <c r="B229" s="2" t="s">
        <v>841</v>
      </c>
      <c r="C229" t="s">
        <v>902</v>
      </c>
      <c r="D229" t="s">
        <v>900</v>
      </c>
      <c r="E229" t="s">
        <v>901</v>
      </c>
      <c r="F229" t="s">
        <v>895</v>
      </c>
      <c r="G229" t="s">
        <v>29</v>
      </c>
      <c r="J229" s="10"/>
      <c r="K229">
        <v>1</v>
      </c>
      <c r="L229">
        <v>1</v>
      </c>
    </row>
    <row r="230" spans="1:12" x14ac:dyDescent="0.25">
      <c r="A230" s="10"/>
      <c r="B230" s="2" t="s">
        <v>1680</v>
      </c>
      <c r="C230" t="s">
        <v>1683</v>
      </c>
      <c r="D230" t="s">
        <v>1682</v>
      </c>
      <c r="E230" t="s">
        <v>1681</v>
      </c>
      <c r="F230" t="s">
        <v>1684</v>
      </c>
      <c r="G230" t="s">
        <v>29</v>
      </c>
      <c r="J230" s="10"/>
      <c r="K230">
        <v>1</v>
      </c>
      <c r="L230">
        <v>1</v>
      </c>
    </row>
    <row r="231" spans="1:12" x14ac:dyDescent="0.25">
      <c r="A231" s="10"/>
      <c r="B231" s="2" t="s">
        <v>1680</v>
      </c>
      <c r="C231" t="s">
        <v>1954</v>
      </c>
      <c r="D231" t="s">
        <v>1687</v>
      </c>
      <c r="E231" t="s">
        <v>1681</v>
      </c>
      <c r="F231" t="s">
        <v>1686</v>
      </c>
      <c r="G231" t="s">
        <v>29</v>
      </c>
      <c r="J231" s="10"/>
      <c r="K231">
        <v>1</v>
      </c>
      <c r="L231">
        <v>1</v>
      </c>
    </row>
    <row r="232" spans="1:12" x14ac:dyDescent="0.25">
      <c r="A232" s="10"/>
      <c r="B232" s="113" t="s">
        <v>704</v>
      </c>
      <c r="C232" t="s">
        <v>495</v>
      </c>
      <c r="D232" t="s">
        <v>326</v>
      </c>
      <c r="E232" t="s">
        <v>303</v>
      </c>
      <c r="F232" t="s">
        <v>512</v>
      </c>
      <c r="G232" t="s">
        <v>14</v>
      </c>
      <c r="J232" s="10"/>
      <c r="K232">
        <v>1</v>
      </c>
      <c r="L232">
        <v>1</v>
      </c>
    </row>
    <row r="233" spans="1:12" x14ac:dyDescent="0.25">
      <c r="A233" s="10"/>
      <c r="B233" s="2" t="s">
        <v>704</v>
      </c>
      <c r="C233" t="s">
        <v>919</v>
      </c>
      <c r="D233" t="s">
        <v>183</v>
      </c>
      <c r="E233" t="s">
        <v>186</v>
      </c>
      <c r="F233" t="s">
        <v>625</v>
      </c>
      <c r="G233" t="s">
        <v>29</v>
      </c>
      <c r="J233" s="10"/>
      <c r="K233">
        <v>1</v>
      </c>
      <c r="L233">
        <v>1</v>
      </c>
    </row>
    <row r="234" spans="1:12" x14ac:dyDescent="0.25">
      <c r="A234" s="10"/>
      <c r="B234" s="2" t="s">
        <v>704</v>
      </c>
      <c r="C234" t="s">
        <v>920</v>
      </c>
      <c r="D234" t="s">
        <v>184</v>
      </c>
      <c r="E234" t="s">
        <v>187</v>
      </c>
      <c r="F234" t="s">
        <v>626</v>
      </c>
      <c r="G234" t="s">
        <v>29</v>
      </c>
      <c r="J234" s="10"/>
      <c r="K234">
        <v>1</v>
      </c>
      <c r="L234">
        <v>1</v>
      </c>
    </row>
    <row r="235" spans="1:12" x14ac:dyDescent="0.25">
      <c r="A235" s="10"/>
      <c r="B235" s="2" t="s">
        <v>704</v>
      </c>
      <c r="C235" t="s">
        <v>1888</v>
      </c>
      <c r="D235" t="s">
        <v>185</v>
      </c>
      <c r="E235" t="s">
        <v>84</v>
      </c>
      <c r="F235" t="s">
        <v>619</v>
      </c>
      <c r="G235" t="s">
        <v>29</v>
      </c>
      <c r="J235" s="10"/>
      <c r="K235">
        <v>1</v>
      </c>
      <c r="L235">
        <v>1</v>
      </c>
    </row>
    <row r="236" spans="1:12" x14ac:dyDescent="0.25">
      <c r="A236" s="10"/>
      <c r="B236" s="113" t="s">
        <v>704</v>
      </c>
      <c r="C236" t="s">
        <v>494</v>
      </c>
      <c r="D236" t="s">
        <v>77</v>
      </c>
      <c r="E236" t="s">
        <v>73</v>
      </c>
      <c r="F236" s="162" t="s">
        <v>511</v>
      </c>
      <c r="G236" t="s">
        <v>29</v>
      </c>
      <c r="J236" s="10"/>
      <c r="L236">
        <v>1</v>
      </c>
    </row>
    <row r="237" spans="1:12" x14ac:dyDescent="0.25">
      <c r="A237" s="10"/>
      <c r="B237" s="113" t="s">
        <v>704</v>
      </c>
      <c r="C237" t="s">
        <v>928</v>
      </c>
      <c r="D237" t="s">
        <v>926</v>
      </c>
      <c r="E237" t="s">
        <v>914</v>
      </c>
      <c r="F237" t="s">
        <v>927</v>
      </c>
      <c r="G237" t="s">
        <v>29</v>
      </c>
      <c r="J237" s="10"/>
      <c r="K237">
        <v>1</v>
      </c>
      <c r="L237">
        <v>1</v>
      </c>
    </row>
    <row r="238" spans="1:12" x14ac:dyDescent="0.25">
      <c r="A238" s="10"/>
      <c r="B238" s="113" t="s">
        <v>704</v>
      </c>
      <c r="C238" t="s">
        <v>934</v>
      </c>
      <c r="D238" t="s">
        <v>932</v>
      </c>
      <c r="E238" t="s">
        <v>933</v>
      </c>
      <c r="F238" t="s">
        <v>931</v>
      </c>
      <c r="G238" t="s">
        <v>29</v>
      </c>
      <c r="J238" s="10"/>
      <c r="K238">
        <v>1</v>
      </c>
      <c r="L238">
        <v>1</v>
      </c>
    </row>
    <row r="239" spans="1:12" x14ac:dyDescent="0.25">
      <c r="A239" s="10"/>
      <c r="B239" s="113" t="s">
        <v>704</v>
      </c>
      <c r="C239" t="s">
        <v>1679</v>
      </c>
      <c r="D239" t="s">
        <v>1678</v>
      </c>
      <c r="E239" t="s">
        <v>1681</v>
      </c>
      <c r="F239" t="s">
        <v>1685</v>
      </c>
      <c r="G239" t="s">
        <v>29</v>
      </c>
      <c r="J239" s="10"/>
      <c r="K239">
        <v>1</v>
      </c>
      <c r="L239">
        <v>1</v>
      </c>
    </row>
    <row r="240" spans="1:12" x14ac:dyDescent="0.25">
      <c r="A240" s="10"/>
      <c r="B240" s="113" t="s">
        <v>704</v>
      </c>
      <c r="C240" t="s">
        <v>1746</v>
      </c>
      <c r="D240" t="s">
        <v>1747</v>
      </c>
      <c r="E240" t="s">
        <v>1748</v>
      </c>
      <c r="F240" t="s">
        <v>1749</v>
      </c>
      <c r="G240" t="s">
        <v>29</v>
      </c>
      <c r="J240" s="10"/>
      <c r="K240">
        <v>1</v>
      </c>
      <c r="L240">
        <v>1</v>
      </c>
    </row>
    <row r="241" spans="1:12" x14ac:dyDescent="0.25">
      <c r="A241" s="10"/>
      <c r="B241" s="113" t="s">
        <v>704</v>
      </c>
      <c r="C241" t="s">
        <v>1806</v>
      </c>
      <c r="D241" s="1" t="s">
        <v>1807</v>
      </c>
      <c r="E241" s="124" t="s">
        <v>1805</v>
      </c>
      <c r="F241" t="s">
        <v>1837</v>
      </c>
      <c r="G241" t="s">
        <v>29</v>
      </c>
      <c r="J241" s="10"/>
      <c r="K241">
        <v>1</v>
      </c>
      <c r="L241">
        <v>1</v>
      </c>
    </row>
    <row r="242" spans="1:12" x14ac:dyDescent="0.25">
      <c r="A242" s="10"/>
      <c r="B242" s="113" t="s">
        <v>704</v>
      </c>
      <c r="C242" t="s">
        <v>1808</v>
      </c>
      <c r="D242" t="s">
        <v>1818</v>
      </c>
      <c r="E242" t="s">
        <v>1815</v>
      </c>
      <c r="F242" t="s">
        <v>1838</v>
      </c>
      <c r="G242" t="s">
        <v>29</v>
      </c>
      <c r="J242" s="10"/>
      <c r="K242">
        <v>1</v>
      </c>
      <c r="L242">
        <v>1</v>
      </c>
    </row>
    <row r="243" spans="1:12" x14ac:dyDescent="0.25">
      <c r="A243" s="10"/>
      <c r="B243" s="113" t="s">
        <v>704</v>
      </c>
      <c r="C243" t="s">
        <v>1813</v>
      </c>
      <c r="D243" t="s">
        <v>1814</v>
      </c>
      <c r="E243" t="s">
        <v>1815</v>
      </c>
      <c r="F243" t="s">
        <v>1839</v>
      </c>
      <c r="G243" t="s">
        <v>29</v>
      </c>
      <c r="J243" s="10"/>
      <c r="K243">
        <v>1</v>
      </c>
      <c r="L243">
        <v>1</v>
      </c>
    </row>
    <row r="244" spans="1:12" x14ac:dyDescent="0.25">
      <c r="A244" s="10"/>
      <c r="B244" s="2" t="s">
        <v>705</v>
      </c>
      <c r="C244" s="40" t="s">
        <v>417</v>
      </c>
      <c r="D244" t="s">
        <v>405</v>
      </c>
      <c r="E244" t="s">
        <v>386</v>
      </c>
      <c r="F244" t="s">
        <v>394</v>
      </c>
      <c r="G244" t="s">
        <v>13</v>
      </c>
      <c r="J244" s="10"/>
      <c r="K244">
        <v>1</v>
      </c>
      <c r="L244">
        <v>1</v>
      </c>
    </row>
    <row r="245" spans="1:12" x14ac:dyDescent="0.25">
      <c r="A245" s="10"/>
      <c r="B245" s="2" t="s">
        <v>705</v>
      </c>
      <c r="C245" s="40" t="s">
        <v>418</v>
      </c>
      <c r="D245" t="s">
        <v>406</v>
      </c>
      <c r="E245" t="s">
        <v>387</v>
      </c>
      <c r="F245" t="s">
        <v>395</v>
      </c>
      <c r="G245" t="s">
        <v>13</v>
      </c>
      <c r="J245" s="10"/>
      <c r="K245">
        <v>1</v>
      </c>
      <c r="L245">
        <v>1</v>
      </c>
    </row>
    <row r="246" spans="1:12" x14ac:dyDescent="0.25">
      <c r="A246" s="10"/>
      <c r="B246" s="2" t="s">
        <v>705</v>
      </c>
      <c r="C246" s="40" t="s">
        <v>929</v>
      </c>
      <c r="D246" t="s">
        <v>407</v>
      </c>
      <c r="E246" t="s">
        <v>388</v>
      </c>
      <c r="F246" t="s">
        <v>396</v>
      </c>
      <c r="G246" t="s">
        <v>13</v>
      </c>
      <c r="J246" s="10"/>
      <c r="K246">
        <v>1</v>
      </c>
      <c r="L246">
        <v>1</v>
      </c>
    </row>
    <row r="247" spans="1:12" x14ac:dyDescent="0.25">
      <c r="A247" s="10"/>
      <c r="B247" s="2" t="s">
        <v>705</v>
      </c>
      <c r="C247" s="40" t="s">
        <v>930</v>
      </c>
      <c r="D247" t="s">
        <v>408</v>
      </c>
      <c r="E247" t="s">
        <v>389</v>
      </c>
      <c r="F247" t="s">
        <v>397</v>
      </c>
      <c r="G247" t="s">
        <v>13</v>
      </c>
      <c r="J247" s="10"/>
      <c r="K247">
        <v>1</v>
      </c>
      <c r="L247">
        <v>1</v>
      </c>
    </row>
    <row r="248" spans="1:12" x14ac:dyDescent="0.25">
      <c r="A248" s="10"/>
      <c r="B248" s="2" t="s">
        <v>705</v>
      </c>
      <c r="C248" s="40" t="s">
        <v>419</v>
      </c>
      <c r="D248" t="s">
        <v>409</v>
      </c>
      <c r="E248" t="s">
        <v>390</v>
      </c>
      <c r="F248" t="s">
        <v>398</v>
      </c>
      <c r="G248" t="s">
        <v>13</v>
      </c>
      <c r="J248" s="10"/>
      <c r="K248">
        <v>1</v>
      </c>
      <c r="L248">
        <v>1</v>
      </c>
    </row>
    <row r="249" spans="1:12" x14ac:dyDescent="0.25">
      <c r="A249" s="10"/>
      <c r="B249" s="2" t="s">
        <v>705</v>
      </c>
      <c r="C249" s="40" t="s">
        <v>420</v>
      </c>
      <c r="D249" t="s">
        <v>410</v>
      </c>
      <c r="E249" t="s">
        <v>391</v>
      </c>
      <c r="F249" t="s">
        <v>399</v>
      </c>
      <c r="G249" t="s">
        <v>13</v>
      </c>
      <c r="J249" s="10"/>
      <c r="K249">
        <v>1</v>
      </c>
      <c r="L249">
        <v>1</v>
      </c>
    </row>
    <row r="250" spans="1:12" x14ac:dyDescent="0.25">
      <c r="A250" s="10"/>
      <c r="B250" s="2" t="s">
        <v>705</v>
      </c>
      <c r="C250" s="40" t="s">
        <v>421</v>
      </c>
      <c r="D250" t="s">
        <v>411</v>
      </c>
      <c r="E250" t="s">
        <v>393</v>
      </c>
      <c r="F250" t="s">
        <v>400</v>
      </c>
      <c r="G250" t="s">
        <v>13</v>
      </c>
      <c r="J250" s="10"/>
      <c r="K250">
        <v>1</v>
      </c>
      <c r="L250">
        <v>1</v>
      </c>
    </row>
    <row r="251" spans="1:12" x14ac:dyDescent="0.25">
      <c r="A251" s="10"/>
      <c r="B251" s="2" t="s">
        <v>705</v>
      </c>
      <c r="C251" s="40" t="s">
        <v>422</v>
      </c>
      <c r="D251" t="s">
        <v>412</v>
      </c>
      <c r="E251" t="s">
        <v>393</v>
      </c>
      <c r="F251" t="s">
        <v>401</v>
      </c>
      <c r="G251" t="s">
        <v>13</v>
      </c>
      <c r="J251" s="10"/>
      <c r="K251">
        <v>1</v>
      </c>
      <c r="L251">
        <v>1</v>
      </c>
    </row>
    <row r="252" spans="1:12" x14ac:dyDescent="0.25">
      <c r="A252" s="10"/>
      <c r="B252" s="2" t="s">
        <v>705</v>
      </c>
      <c r="C252" s="40" t="s">
        <v>423</v>
      </c>
      <c r="D252" t="s">
        <v>413</v>
      </c>
      <c r="E252" t="s">
        <v>392</v>
      </c>
      <c r="F252" t="s">
        <v>402</v>
      </c>
      <c r="G252" t="s">
        <v>13</v>
      </c>
      <c r="J252" s="10"/>
      <c r="K252">
        <v>1</v>
      </c>
      <c r="L252">
        <v>1</v>
      </c>
    </row>
    <row r="253" spans="1:12" x14ac:dyDescent="0.25">
      <c r="A253" s="10"/>
      <c r="B253" s="2" t="s">
        <v>705</v>
      </c>
      <c r="C253" s="40" t="s">
        <v>424</v>
      </c>
      <c r="D253" t="s">
        <v>414</v>
      </c>
      <c r="E253" t="s">
        <v>392</v>
      </c>
      <c r="F253" t="s">
        <v>403</v>
      </c>
      <c r="G253" t="s">
        <v>13</v>
      </c>
      <c r="J253" s="10"/>
      <c r="K253">
        <v>1</v>
      </c>
      <c r="L253">
        <v>1</v>
      </c>
    </row>
    <row r="254" spans="1:12" x14ac:dyDescent="0.25">
      <c r="A254" s="10"/>
      <c r="B254" s="2" t="s">
        <v>705</v>
      </c>
      <c r="C254" s="40" t="s">
        <v>425</v>
      </c>
      <c r="D254" t="s">
        <v>416</v>
      </c>
      <c r="E254" t="s">
        <v>415</v>
      </c>
      <c r="F254" t="s">
        <v>404</v>
      </c>
      <c r="G254" t="s">
        <v>13</v>
      </c>
      <c r="J254" s="10"/>
      <c r="K254">
        <v>1</v>
      </c>
      <c r="L254">
        <v>1</v>
      </c>
    </row>
    <row r="255" spans="1:12" x14ac:dyDescent="0.25">
      <c r="A255" s="10"/>
      <c r="B255" s="2" t="s">
        <v>706</v>
      </c>
      <c r="C255" s="1" t="s">
        <v>85</v>
      </c>
      <c r="D255" s="1" t="s">
        <v>54</v>
      </c>
      <c r="E255" s="35" t="s">
        <v>53</v>
      </c>
      <c r="F255" s="1" t="s">
        <v>620</v>
      </c>
      <c r="G255" t="s">
        <v>29</v>
      </c>
      <c r="J255" s="10"/>
      <c r="K255">
        <v>1</v>
      </c>
      <c r="L255">
        <v>1</v>
      </c>
    </row>
    <row r="256" spans="1:12" x14ac:dyDescent="0.25">
      <c r="A256" s="10"/>
      <c r="B256" s="10"/>
      <c r="C256" s="10"/>
      <c r="D256" s="10"/>
      <c r="E256" s="10"/>
      <c r="F256" s="10"/>
      <c r="G256" s="10"/>
      <c r="H256" s="43"/>
      <c r="I256" s="43"/>
      <c r="J256" s="10"/>
    </row>
    <row r="257" spans="1:12" x14ac:dyDescent="0.25">
      <c r="A257" s="10"/>
      <c r="B257" s="113" t="s">
        <v>1884</v>
      </c>
      <c r="C257" t="s">
        <v>1931</v>
      </c>
      <c r="D257" t="s">
        <v>1922</v>
      </c>
      <c r="E257" t="s">
        <v>1912</v>
      </c>
      <c r="F257" t="s">
        <v>1913</v>
      </c>
      <c r="G257" s="162" t="s">
        <v>998</v>
      </c>
      <c r="J257" s="10"/>
      <c r="L257">
        <v>1</v>
      </c>
    </row>
    <row r="258" spans="1:12" x14ac:dyDescent="0.25">
      <c r="A258" s="10"/>
      <c r="B258" s="113" t="s">
        <v>1884</v>
      </c>
      <c r="C258" t="s">
        <v>1932</v>
      </c>
      <c r="D258" t="s">
        <v>1923</v>
      </c>
      <c r="E258" t="s">
        <v>1912</v>
      </c>
      <c r="F258" t="s">
        <v>1914</v>
      </c>
      <c r="G258" s="162" t="s">
        <v>998</v>
      </c>
      <c r="J258" s="10"/>
      <c r="L258">
        <v>1</v>
      </c>
    </row>
    <row r="259" spans="1:12" x14ac:dyDescent="0.25">
      <c r="A259" s="10"/>
      <c r="B259" s="113" t="s">
        <v>1884</v>
      </c>
      <c r="C259" t="s">
        <v>1933</v>
      </c>
      <c r="D259" t="s">
        <v>1924</v>
      </c>
      <c r="E259" t="s">
        <v>1912</v>
      </c>
      <c r="F259" t="s">
        <v>1915</v>
      </c>
      <c r="G259" s="162" t="s">
        <v>998</v>
      </c>
      <c r="J259" s="10"/>
      <c r="L259">
        <v>1</v>
      </c>
    </row>
    <row r="260" spans="1:12" x14ac:dyDescent="0.25">
      <c r="A260" s="10"/>
      <c r="B260" s="113" t="s">
        <v>1884</v>
      </c>
      <c r="C260" t="s">
        <v>1934</v>
      </c>
      <c r="D260" t="s">
        <v>1925</v>
      </c>
      <c r="E260" t="s">
        <v>1912</v>
      </c>
      <c r="F260" t="s">
        <v>1916</v>
      </c>
      <c r="G260" s="162" t="s">
        <v>998</v>
      </c>
      <c r="J260" s="10"/>
      <c r="L260">
        <v>1</v>
      </c>
    </row>
    <row r="261" spans="1:12" x14ac:dyDescent="0.25">
      <c r="A261" s="10"/>
      <c r="B261" s="113" t="s">
        <v>1884</v>
      </c>
      <c r="C261" t="s">
        <v>1935</v>
      </c>
      <c r="D261" t="s">
        <v>1926</v>
      </c>
      <c r="E261" t="s">
        <v>1912</v>
      </c>
      <c r="F261" t="s">
        <v>1917</v>
      </c>
      <c r="G261" s="162" t="s">
        <v>998</v>
      </c>
      <c r="J261" s="10"/>
      <c r="L261">
        <v>1</v>
      </c>
    </row>
    <row r="262" spans="1:12" x14ac:dyDescent="0.25">
      <c r="A262" s="10"/>
      <c r="B262" s="113" t="s">
        <v>1884</v>
      </c>
      <c r="C262" t="s">
        <v>1936</v>
      </c>
      <c r="D262" t="s">
        <v>1927</v>
      </c>
      <c r="E262" t="s">
        <v>1912</v>
      </c>
      <c r="F262" t="s">
        <v>1918</v>
      </c>
      <c r="G262" s="162" t="s">
        <v>998</v>
      </c>
      <c r="J262" s="10"/>
      <c r="L262">
        <v>1</v>
      </c>
    </row>
    <row r="263" spans="1:12" x14ac:dyDescent="0.25">
      <c r="A263" s="10"/>
      <c r="B263" s="113" t="s">
        <v>1884</v>
      </c>
      <c r="C263" t="s">
        <v>1937</v>
      </c>
      <c r="D263" t="s">
        <v>1928</v>
      </c>
      <c r="E263" t="s">
        <v>1912</v>
      </c>
      <c r="F263" t="s">
        <v>1919</v>
      </c>
      <c r="G263" s="162" t="s">
        <v>998</v>
      </c>
      <c r="J263" s="10"/>
      <c r="L263">
        <v>1</v>
      </c>
    </row>
    <row r="264" spans="1:12" x14ac:dyDescent="0.25">
      <c r="A264" s="10"/>
      <c r="B264" s="113" t="s">
        <v>1884</v>
      </c>
      <c r="C264" t="s">
        <v>1938</v>
      </c>
      <c r="D264" t="s">
        <v>1929</v>
      </c>
      <c r="E264" t="s">
        <v>1912</v>
      </c>
      <c r="F264" t="s">
        <v>1920</v>
      </c>
      <c r="G264" s="162" t="s">
        <v>998</v>
      </c>
      <c r="J264" s="10"/>
      <c r="L264">
        <v>1</v>
      </c>
    </row>
    <row r="265" spans="1:12" x14ac:dyDescent="0.25">
      <c r="A265" s="10"/>
      <c r="B265" s="113" t="s">
        <v>1884</v>
      </c>
      <c r="C265" t="s">
        <v>1939</v>
      </c>
      <c r="D265" t="s">
        <v>1930</v>
      </c>
      <c r="E265" t="s">
        <v>1912</v>
      </c>
      <c r="F265" t="s">
        <v>1921</v>
      </c>
      <c r="G265" s="162" t="s">
        <v>998</v>
      </c>
      <c r="J265" s="10"/>
      <c r="L265">
        <v>1</v>
      </c>
    </row>
    <row r="266" spans="1:12" x14ac:dyDescent="0.25">
      <c r="A266" s="10"/>
      <c r="B266" s="113" t="s">
        <v>1883</v>
      </c>
      <c r="C266" t="s">
        <v>1858</v>
      </c>
      <c r="D266" t="s">
        <v>1859</v>
      </c>
      <c r="E266" t="s">
        <v>73</v>
      </c>
      <c r="F266" t="s">
        <v>1788</v>
      </c>
      <c r="G266" t="s">
        <v>29</v>
      </c>
      <c r="J266" s="10"/>
      <c r="K266">
        <v>1</v>
      </c>
      <c r="L266">
        <v>1</v>
      </c>
    </row>
    <row r="267" spans="1:12" x14ac:dyDescent="0.25">
      <c r="A267" s="10"/>
      <c r="B267" s="113" t="s">
        <v>717</v>
      </c>
      <c r="C267" t="s">
        <v>1863</v>
      </c>
      <c r="D267" t="s">
        <v>1864</v>
      </c>
      <c r="E267" t="s">
        <v>1865</v>
      </c>
      <c r="F267" t="s">
        <v>1789</v>
      </c>
      <c r="G267" t="s">
        <v>29</v>
      </c>
      <c r="J267" s="10"/>
      <c r="K267">
        <v>1</v>
      </c>
      <c r="L267">
        <v>1</v>
      </c>
    </row>
    <row r="268" spans="1:12" x14ac:dyDescent="0.25">
      <c r="A268" s="10"/>
      <c r="B268" s="113" t="s">
        <v>2005</v>
      </c>
      <c r="C268" t="s">
        <v>2006</v>
      </c>
      <c r="F268" t="s">
        <v>2004</v>
      </c>
      <c r="G268" t="s">
        <v>29</v>
      </c>
      <c r="J268" s="10"/>
      <c r="L268">
        <v>1</v>
      </c>
    </row>
    <row r="269" spans="1:12" x14ac:dyDescent="0.25">
      <c r="A269" s="10"/>
      <c r="B269" s="8"/>
      <c r="C269" s="10"/>
      <c r="D269" s="10"/>
      <c r="E269" s="10"/>
      <c r="F269" s="10"/>
      <c r="G269" s="10"/>
      <c r="H269" s="43"/>
      <c r="I269" s="43"/>
      <c r="J269" s="10"/>
    </row>
    <row r="270" spans="1:12" x14ac:dyDescent="0.25">
      <c r="A270" s="10"/>
      <c r="B270" s="2" t="s">
        <v>1976</v>
      </c>
      <c r="C270" t="s">
        <v>1941</v>
      </c>
      <c r="D270" t="s">
        <v>1940</v>
      </c>
      <c r="E270" t="s">
        <v>1942</v>
      </c>
      <c r="F270" t="s">
        <v>1943</v>
      </c>
      <c r="G270" s="176" t="s">
        <v>997</v>
      </c>
      <c r="J270" s="10"/>
      <c r="L270">
        <v>1</v>
      </c>
    </row>
    <row r="271" spans="1:12" x14ac:dyDescent="0.25">
      <c r="A271" s="10"/>
      <c r="B271" s="8"/>
      <c r="C271" s="10"/>
      <c r="D271" s="10"/>
      <c r="E271" s="10"/>
      <c r="F271" s="10"/>
      <c r="G271" s="10"/>
      <c r="H271" s="43"/>
      <c r="I271" s="43"/>
      <c r="J271" s="10"/>
    </row>
    <row r="272" spans="1:12" x14ac:dyDescent="0.25">
      <c r="A272" s="10"/>
      <c r="B272" s="2" t="s">
        <v>36</v>
      </c>
      <c r="C272" t="s">
        <v>1946</v>
      </c>
      <c r="D272" t="s">
        <v>1944</v>
      </c>
      <c r="E272" t="s">
        <v>1947</v>
      </c>
      <c r="F272" t="s">
        <v>1945</v>
      </c>
      <c r="G272" s="176" t="s">
        <v>997</v>
      </c>
      <c r="J272" s="10"/>
      <c r="L272">
        <v>1</v>
      </c>
    </row>
    <row r="273" spans="1:12" x14ac:dyDescent="0.25">
      <c r="A273" s="10"/>
      <c r="B273" s="8"/>
      <c r="C273" s="10"/>
      <c r="D273" s="10"/>
      <c r="E273" s="10"/>
      <c r="F273" s="10"/>
      <c r="G273" s="10"/>
      <c r="H273" s="43"/>
      <c r="I273" s="43"/>
      <c r="J273" s="10"/>
    </row>
    <row r="274" spans="1:12" x14ac:dyDescent="0.25">
      <c r="A274" s="10"/>
      <c r="B274" s="2" t="s">
        <v>716</v>
      </c>
      <c r="C274" t="s">
        <v>1863</v>
      </c>
      <c r="D274" t="s">
        <v>1864</v>
      </c>
      <c r="E274" t="s">
        <v>1865</v>
      </c>
      <c r="F274" t="s">
        <v>1787</v>
      </c>
      <c r="G274" t="s">
        <v>29</v>
      </c>
      <c r="J274" s="10"/>
      <c r="K274">
        <v>1</v>
      </c>
      <c r="L274">
        <v>1</v>
      </c>
    </row>
    <row r="275" spans="1:12" x14ac:dyDescent="0.25">
      <c r="A275" s="10"/>
      <c r="B275" s="2" t="s">
        <v>716</v>
      </c>
      <c r="C275" t="s">
        <v>2085</v>
      </c>
      <c r="F275" s="51" t="s">
        <v>2082</v>
      </c>
      <c r="G275" t="s">
        <v>29</v>
      </c>
      <c r="J275" s="10"/>
      <c r="L275">
        <v>1</v>
      </c>
    </row>
    <row r="276" spans="1:12" x14ac:dyDescent="0.25">
      <c r="A276" s="10"/>
      <c r="B276" s="8"/>
      <c r="C276" s="10"/>
      <c r="D276" s="10"/>
      <c r="E276" s="10"/>
      <c r="F276" s="10"/>
      <c r="G276" s="10"/>
      <c r="H276" s="43"/>
      <c r="I276" s="43"/>
      <c r="J276" s="10"/>
    </row>
    <row r="277" spans="1:12" x14ac:dyDescent="0.25">
      <c r="A277" s="10"/>
      <c r="B277" s="113" t="s">
        <v>25</v>
      </c>
      <c r="C277" t="s">
        <v>1858</v>
      </c>
      <c r="D277" t="s">
        <v>1859</v>
      </c>
      <c r="E277" t="s">
        <v>73</v>
      </c>
      <c r="F277" s="162" t="s">
        <v>2078</v>
      </c>
      <c r="G277" t="s">
        <v>2079</v>
      </c>
      <c r="J277" s="10"/>
      <c r="L277">
        <v>1</v>
      </c>
    </row>
    <row r="278" spans="1:12" x14ac:dyDescent="0.25">
      <c r="A278" s="10"/>
      <c r="B278" s="8"/>
      <c r="C278" s="10"/>
      <c r="D278" s="10"/>
      <c r="E278" s="10"/>
      <c r="F278" s="10"/>
      <c r="G278" s="10"/>
      <c r="H278" s="43"/>
      <c r="I278" s="43"/>
      <c r="J278" s="10"/>
    </row>
    <row r="279" spans="1:12" x14ac:dyDescent="0.25">
      <c r="A279" s="10"/>
      <c r="B279" s="2" t="s">
        <v>21</v>
      </c>
      <c r="C279" t="s">
        <v>1860</v>
      </c>
      <c r="D279" t="s">
        <v>1861</v>
      </c>
      <c r="E279" t="s">
        <v>1862</v>
      </c>
      <c r="F279" t="s">
        <v>1786</v>
      </c>
      <c r="G279" t="s">
        <v>29</v>
      </c>
      <c r="J279" s="10"/>
      <c r="K279">
        <v>1</v>
      </c>
      <c r="L279">
        <v>1</v>
      </c>
    </row>
    <row r="280" spans="1:12" x14ac:dyDescent="0.25">
      <c r="A280" s="10"/>
      <c r="B280" s="13"/>
      <c r="C280" s="10"/>
      <c r="D280" s="10"/>
      <c r="E280" s="10"/>
      <c r="F280" s="10"/>
      <c r="G280" s="10"/>
      <c r="H280" s="43"/>
      <c r="I280" s="43"/>
      <c r="J280" s="10"/>
    </row>
    <row r="281" spans="1:12" x14ac:dyDescent="0.25">
      <c r="A281" s="10"/>
      <c r="B281" s="2" t="s">
        <v>1974</v>
      </c>
      <c r="C281" t="s">
        <v>1998</v>
      </c>
      <c r="D281" t="s">
        <v>1999</v>
      </c>
      <c r="E281" t="s">
        <v>2000</v>
      </c>
      <c r="F281" t="s">
        <v>2001</v>
      </c>
      <c r="G281" t="s">
        <v>29</v>
      </c>
      <c r="J281" s="10"/>
      <c r="L281">
        <v>1</v>
      </c>
    </row>
    <row r="282" spans="1:12" x14ac:dyDescent="0.25">
      <c r="A282" s="10"/>
      <c r="B282" s="2" t="s">
        <v>718</v>
      </c>
      <c r="C282" t="s">
        <v>1867</v>
      </c>
      <c r="D282" t="s">
        <v>1868</v>
      </c>
      <c r="E282" t="s">
        <v>1869</v>
      </c>
      <c r="F282" t="s">
        <v>1841</v>
      </c>
      <c r="G282" t="s">
        <v>29</v>
      </c>
      <c r="J282" s="10"/>
      <c r="K282">
        <v>1</v>
      </c>
      <c r="L282">
        <v>1</v>
      </c>
    </row>
    <row r="283" spans="1:12" x14ac:dyDescent="0.25">
      <c r="A283" s="10"/>
      <c r="B283" s="2" t="s">
        <v>718</v>
      </c>
      <c r="C283" t="s">
        <v>2133</v>
      </c>
      <c r="D283" t="s">
        <v>2002</v>
      </c>
      <c r="F283" t="s">
        <v>2003</v>
      </c>
      <c r="G283" t="s">
        <v>29</v>
      </c>
      <c r="J283" s="10"/>
      <c r="L283">
        <v>1</v>
      </c>
    </row>
    <row r="284" spans="1:12" x14ac:dyDescent="0.25">
      <c r="A284" s="10"/>
      <c r="B284" s="2" t="s">
        <v>37</v>
      </c>
      <c r="C284" t="s">
        <v>1960</v>
      </c>
      <c r="D284" t="s">
        <v>1957</v>
      </c>
      <c r="E284" t="s">
        <v>1958</v>
      </c>
      <c r="F284" t="s">
        <v>1959</v>
      </c>
      <c r="G284" t="s">
        <v>29</v>
      </c>
      <c r="J284" s="10"/>
      <c r="L284">
        <v>1</v>
      </c>
    </row>
    <row r="285" spans="1:12" x14ac:dyDescent="0.25">
      <c r="A285" s="10"/>
      <c r="B285" s="2" t="s">
        <v>1992</v>
      </c>
      <c r="C285" t="s">
        <v>1994</v>
      </c>
      <c r="D285" t="s">
        <v>1993</v>
      </c>
      <c r="E285" t="s">
        <v>1997</v>
      </c>
      <c r="F285" t="s">
        <v>1996</v>
      </c>
      <c r="G285" t="s">
        <v>29</v>
      </c>
      <c r="J285" s="10"/>
      <c r="L285">
        <v>1</v>
      </c>
    </row>
    <row r="286" spans="1:12" x14ac:dyDescent="0.25">
      <c r="A286" s="10"/>
      <c r="B286" s="2" t="s">
        <v>1975</v>
      </c>
      <c r="C286" t="s">
        <v>1866</v>
      </c>
      <c r="F286" t="s">
        <v>1790</v>
      </c>
      <c r="G286" t="s">
        <v>29</v>
      </c>
      <c r="J286" s="10"/>
      <c r="K286">
        <v>1</v>
      </c>
      <c r="L286">
        <v>1</v>
      </c>
    </row>
    <row r="287" spans="1:12" x14ac:dyDescent="0.25">
      <c r="A287" s="10"/>
      <c r="B287" s="2" t="s">
        <v>1975</v>
      </c>
      <c r="C287" t="s">
        <v>1858</v>
      </c>
      <c r="D287" t="s">
        <v>1859</v>
      </c>
      <c r="E287" t="s">
        <v>73</v>
      </c>
      <c r="F287" t="s">
        <v>1791</v>
      </c>
      <c r="G287" t="s">
        <v>29</v>
      </c>
      <c r="J287" s="10"/>
      <c r="K287">
        <v>1</v>
      </c>
      <c r="L287">
        <v>1</v>
      </c>
    </row>
    <row r="288" spans="1:12" x14ac:dyDescent="0.25">
      <c r="A288" s="10"/>
      <c r="B288" s="2" t="s">
        <v>2017</v>
      </c>
      <c r="C288" t="s">
        <v>2071</v>
      </c>
      <c r="F288" t="s">
        <v>2072</v>
      </c>
      <c r="G288" t="s">
        <v>29</v>
      </c>
      <c r="J288" s="10"/>
      <c r="L288">
        <v>1</v>
      </c>
    </row>
    <row r="289" spans="1:12" x14ac:dyDescent="0.25">
      <c r="A289" s="10"/>
      <c r="B289" s="10"/>
      <c r="C289" s="10"/>
      <c r="D289" s="10"/>
      <c r="E289" s="10"/>
      <c r="F289" s="10"/>
      <c r="G289" s="10"/>
      <c r="H289" s="43"/>
      <c r="I289" s="43"/>
      <c r="J289" s="10"/>
    </row>
    <row r="290" spans="1:12" x14ac:dyDescent="0.25">
      <c r="A290" s="10"/>
      <c r="B290" s="113" t="s">
        <v>23</v>
      </c>
      <c r="C290" t="s">
        <v>1858</v>
      </c>
      <c r="D290" t="s">
        <v>1859</v>
      </c>
      <c r="E290" t="s">
        <v>73</v>
      </c>
      <c r="F290" t="s">
        <v>1784</v>
      </c>
      <c r="G290" t="s">
        <v>29</v>
      </c>
      <c r="J290" s="10"/>
      <c r="K290">
        <v>1</v>
      </c>
      <c r="L290">
        <v>1</v>
      </c>
    </row>
    <row r="291" spans="1:12" x14ac:dyDescent="0.25">
      <c r="A291" s="10"/>
      <c r="B291" s="113" t="s">
        <v>24</v>
      </c>
      <c r="C291" t="s">
        <v>1858</v>
      </c>
      <c r="D291" t="s">
        <v>1859</v>
      </c>
      <c r="E291" t="s">
        <v>73</v>
      </c>
      <c r="F291" t="s">
        <v>1785</v>
      </c>
      <c r="G291" t="s">
        <v>29</v>
      </c>
      <c r="J291" s="10"/>
      <c r="K291">
        <v>1</v>
      </c>
      <c r="L291">
        <v>1</v>
      </c>
    </row>
    <row r="292" spans="1:12" x14ac:dyDescent="0.25">
      <c r="A292" s="10"/>
      <c r="B292" s="13"/>
      <c r="C292" s="10"/>
      <c r="D292" s="10"/>
      <c r="E292" s="10"/>
      <c r="F292" s="10"/>
      <c r="G292" s="10"/>
      <c r="H292" s="43"/>
      <c r="I292" s="43"/>
      <c r="J292" s="10"/>
    </row>
    <row r="293" spans="1:12" x14ac:dyDescent="0.25">
      <c r="A293" s="10"/>
      <c r="B293" s="113" t="s">
        <v>2366</v>
      </c>
      <c r="C293" t="s">
        <v>2367</v>
      </c>
      <c r="D293" t="s">
        <v>2368</v>
      </c>
      <c r="E293" t="s">
        <v>2369</v>
      </c>
      <c r="F293" t="s">
        <v>2373</v>
      </c>
      <c r="G293" t="s">
        <v>29</v>
      </c>
      <c r="J293" s="10"/>
      <c r="L293">
        <v>1</v>
      </c>
    </row>
    <row r="294" spans="1:12" x14ac:dyDescent="0.25">
      <c r="A294" s="10"/>
      <c r="B294" s="13"/>
      <c r="C294" s="10"/>
      <c r="D294" s="10"/>
      <c r="E294" s="10"/>
      <c r="F294" s="10"/>
      <c r="G294" s="10"/>
      <c r="H294" s="43"/>
      <c r="I294" s="43"/>
      <c r="J294" s="10"/>
    </row>
    <row r="295" spans="1:12" x14ac:dyDescent="0.25">
      <c r="K295">
        <f>SUM(K27:K291)</f>
        <v>232</v>
      </c>
      <c r="L295">
        <f>SUM(L27:L293)</f>
        <v>258</v>
      </c>
    </row>
    <row r="296" spans="1:12" x14ac:dyDescent="0.25">
      <c r="B296" t="s">
        <v>964</v>
      </c>
    </row>
    <row r="297" spans="1:12" x14ac:dyDescent="0.25">
      <c r="B297" s="179" t="s">
        <v>966</v>
      </c>
    </row>
    <row r="298" spans="1:12" x14ac:dyDescent="0.25">
      <c r="B298" s="119" t="s">
        <v>967</v>
      </c>
    </row>
    <row r="299" spans="1:12" x14ac:dyDescent="0.25">
      <c r="B299" s="119" t="s">
        <v>968</v>
      </c>
    </row>
    <row r="300" spans="1:12" x14ac:dyDescent="0.25">
      <c r="B300" s="162" t="s">
        <v>1840</v>
      </c>
    </row>
    <row r="301" spans="1:12" x14ac:dyDescent="0.25">
      <c r="B301" s="162" t="s">
        <v>1885</v>
      </c>
    </row>
    <row r="302" spans="1:12" x14ac:dyDescent="0.25">
      <c r="B302" s="162" t="s">
        <v>1877</v>
      </c>
    </row>
    <row r="303" spans="1:12" x14ac:dyDescent="0.25">
      <c r="B303" s="119" t="s">
        <v>969</v>
      </c>
    </row>
    <row r="304" spans="1:12" x14ac:dyDescent="0.25">
      <c r="B304" s="119" t="s">
        <v>1015</v>
      </c>
    </row>
    <row r="305" spans="2:2" x14ac:dyDescent="0.25">
      <c r="B305" t="s">
        <v>1948</v>
      </c>
    </row>
  </sheetData>
  <phoneticPr fontId="27" type="noConversion"/>
  <pageMargins left="0.7" right="0.7" top="0.78740157499999996" bottom="0.78740157499999996" header="0.3" footer="0.3"/>
  <pageSetup paperSize="270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963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.42578125" customWidth="1"/>
    <col min="3" max="3" width="54" customWidth="1"/>
    <col min="4" max="4" width="15.140625" customWidth="1"/>
    <col min="5" max="5" width="6.140625" customWidth="1"/>
    <col min="6" max="6" width="7" customWidth="1"/>
    <col min="7" max="7" width="9.7109375" customWidth="1"/>
    <col min="8" max="8" width="10.5703125" customWidth="1"/>
    <col min="9" max="9" width="4.140625" style="23" customWidth="1"/>
    <col min="10" max="10" width="6.5703125" style="23" customWidth="1"/>
    <col min="11" max="11" width="6.7109375" style="23" customWidth="1"/>
    <col min="12" max="12" width="5.42578125" style="23" customWidth="1"/>
    <col min="13" max="13" width="5.42578125" style="26" customWidth="1"/>
    <col min="14" max="14" width="20.5703125" style="7" customWidth="1"/>
    <col min="15" max="15" width="4.5703125" style="26" customWidth="1"/>
    <col min="16" max="16" width="4.7109375" style="7" customWidth="1"/>
    <col min="17" max="17" width="4.28515625" style="26" customWidth="1"/>
    <col min="18" max="18" width="5" style="26" customWidth="1"/>
    <col min="19" max="19" width="5.7109375" style="26" customWidth="1"/>
    <col min="20" max="20" width="7" style="23" customWidth="1"/>
    <col min="21" max="21" width="5.42578125" style="23" customWidth="1"/>
    <col min="22" max="22" width="8.28515625" style="23" customWidth="1"/>
    <col min="23" max="23" width="6.28515625" style="23" customWidth="1"/>
    <col min="24" max="24" width="7" style="23" customWidth="1"/>
    <col min="25" max="25" width="5.28515625" style="23" customWidth="1"/>
    <col min="26" max="26" width="4.42578125" style="23" customWidth="1"/>
    <col min="27" max="27" width="6.28515625" style="23" customWidth="1"/>
    <col min="28" max="28" width="3" customWidth="1"/>
    <col min="29" max="29" width="8.28515625" style="25" customWidth="1"/>
    <col min="30" max="30" width="7.140625" style="23" customWidth="1"/>
    <col min="31" max="31" width="5.28515625" style="23" customWidth="1"/>
    <col min="32" max="32" width="8.7109375" customWidth="1"/>
    <col min="33" max="33" width="9.140625" customWidth="1"/>
    <col min="34" max="34" width="5.5703125" customWidth="1"/>
    <col min="35" max="35" width="3" customWidth="1"/>
    <col min="36" max="36" width="3.5703125" style="23" customWidth="1"/>
    <col min="37" max="37" width="3.7109375" style="23" customWidth="1"/>
    <col min="38" max="38" width="3.85546875" style="23" customWidth="1"/>
    <col min="39" max="39" width="3" customWidth="1"/>
  </cols>
  <sheetData>
    <row r="1" spans="1:39" ht="108.75" customHeight="1" x14ac:dyDescent="0.3">
      <c r="A1" s="10"/>
      <c r="B1" s="10"/>
      <c r="C1" s="18" t="s">
        <v>35</v>
      </c>
      <c r="D1" s="135" t="s">
        <v>513</v>
      </c>
      <c r="E1" s="201" t="s">
        <v>514</v>
      </c>
      <c r="F1" s="202" t="s">
        <v>515</v>
      </c>
      <c r="G1" s="191" t="s">
        <v>2041</v>
      </c>
      <c r="H1" s="192" t="s">
        <v>2042</v>
      </c>
      <c r="I1" s="203" t="s">
        <v>2654</v>
      </c>
      <c r="J1" s="203" t="s">
        <v>2052</v>
      </c>
      <c r="K1" s="206" t="s">
        <v>2053</v>
      </c>
      <c r="L1" s="47" t="s">
        <v>27</v>
      </c>
      <c r="M1" s="49" t="s">
        <v>517</v>
      </c>
      <c r="N1" s="19" t="s">
        <v>28</v>
      </c>
      <c r="O1" s="167" t="s">
        <v>513</v>
      </c>
      <c r="P1" s="167" t="s">
        <v>2056</v>
      </c>
      <c r="Q1" s="167" t="s">
        <v>2055</v>
      </c>
      <c r="R1" s="167" t="s">
        <v>515</v>
      </c>
      <c r="S1" s="168" t="s">
        <v>2054</v>
      </c>
      <c r="T1" s="47" t="s">
        <v>627</v>
      </c>
      <c r="U1" s="95" t="s">
        <v>628</v>
      </c>
      <c r="V1" s="94" t="s">
        <v>629</v>
      </c>
      <c r="W1" s="95" t="s">
        <v>630</v>
      </c>
      <c r="X1" s="96" t="s">
        <v>631</v>
      </c>
      <c r="Y1" s="95" t="s">
        <v>632</v>
      </c>
      <c r="Z1" s="98" t="s">
        <v>0</v>
      </c>
      <c r="AA1" s="97" t="s">
        <v>633</v>
      </c>
      <c r="AB1" s="111"/>
      <c r="AC1" s="205" t="s">
        <v>2046</v>
      </c>
      <c r="AD1" s="204" t="s">
        <v>2047</v>
      </c>
      <c r="AE1" s="204" t="s">
        <v>2048</v>
      </c>
      <c r="AF1" s="204" t="s">
        <v>2049</v>
      </c>
      <c r="AG1" s="204" t="s">
        <v>2050</v>
      </c>
      <c r="AH1" s="204" t="s">
        <v>2051</v>
      </c>
      <c r="AI1" s="111"/>
      <c r="AJ1" s="204" t="s">
        <v>2043</v>
      </c>
      <c r="AK1" s="204" t="s">
        <v>2044</v>
      </c>
      <c r="AL1" s="204" t="s">
        <v>2045</v>
      </c>
      <c r="AM1" s="111"/>
    </row>
    <row r="2" spans="1:39" x14ac:dyDescent="0.25">
      <c r="A2" s="10"/>
      <c r="B2" s="10"/>
      <c r="C2" s="2" t="s">
        <v>634</v>
      </c>
      <c r="D2" s="1" t="s">
        <v>516</v>
      </c>
      <c r="E2" s="6" t="s">
        <v>30</v>
      </c>
      <c r="F2" s="6">
        <v>1</v>
      </c>
      <c r="G2" s="41">
        <v>1.3129999999999999</v>
      </c>
      <c r="H2" s="41">
        <v>1.3402874952296147</v>
      </c>
      <c r="I2" s="22" t="s">
        <v>12</v>
      </c>
      <c r="J2" s="44">
        <v>1696.80766954417</v>
      </c>
      <c r="K2" s="20">
        <v>0.61279470700705407</v>
      </c>
      <c r="L2" s="27">
        <f t="shared" ref="L2:L98" si="0">G2*J2/978</f>
        <v>2.2780250205639012</v>
      </c>
      <c r="M2" s="60">
        <v>38.308646312169884</v>
      </c>
      <c r="N2" s="1" t="s">
        <v>14</v>
      </c>
      <c r="O2" s="24">
        <f>IF(D2=D1,0,1)</f>
        <v>1</v>
      </c>
      <c r="P2" s="163">
        <f>IF(F2=1,1,0)</f>
        <v>1</v>
      </c>
      <c r="Q2" s="166">
        <v>1</v>
      </c>
      <c r="R2" s="166">
        <v>1</v>
      </c>
      <c r="S2" s="166"/>
      <c r="T2" s="27">
        <f>AVERAGE(L2:L40)</f>
        <v>2.276292816346162</v>
      </c>
      <c r="U2" s="27">
        <f>STDEVA(L2:L40)</f>
        <v>3.8985165358856835E-2</v>
      </c>
      <c r="V2" s="24">
        <f>978*T2/AA2</f>
        <v>1113.1071871932731</v>
      </c>
      <c r="W2" s="24">
        <f>978*U2/AA2</f>
        <v>19.063745860480992</v>
      </c>
      <c r="X2" s="27">
        <f>AVERAGE(M2:M40)</f>
        <v>38.287652632381921</v>
      </c>
      <c r="Y2" s="27">
        <f>STDEVA(M2:M40)</f>
        <v>0.39548931041283913</v>
      </c>
      <c r="Z2" s="6">
        <v>34</v>
      </c>
      <c r="AA2" s="6">
        <v>2</v>
      </c>
      <c r="AB2" s="111"/>
      <c r="AC2" s="25">
        <f>SUM(O2:O40)</f>
        <v>3</v>
      </c>
      <c r="AD2" s="25">
        <f>SUM(P2:P40)</f>
        <v>13</v>
      </c>
      <c r="AE2" s="25">
        <f>SUM(R2:R40)</f>
        <v>39</v>
      </c>
      <c r="AF2" s="23">
        <v>2</v>
      </c>
      <c r="AG2" s="23">
        <v>10</v>
      </c>
      <c r="AH2" s="25">
        <f>SUM(S2:S40)</f>
        <v>30</v>
      </c>
      <c r="AI2" s="111"/>
      <c r="AK2" s="23">
        <v>1</v>
      </c>
      <c r="AM2" s="111"/>
    </row>
    <row r="3" spans="1:39" x14ac:dyDescent="0.25">
      <c r="A3" s="10"/>
      <c r="B3" s="10"/>
      <c r="C3" s="2" t="s">
        <v>634</v>
      </c>
      <c r="D3" s="1" t="s">
        <v>516</v>
      </c>
      <c r="E3" s="6" t="s">
        <v>30</v>
      </c>
      <c r="F3" s="6">
        <v>2</v>
      </c>
      <c r="G3" s="41">
        <v>1.3360000000000001</v>
      </c>
      <c r="H3" s="41">
        <v>1.3510324483775811</v>
      </c>
      <c r="I3" s="22" t="s">
        <v>12</v>
      </c>
      <c r="J3" s="44">
        <v>1696.80766954417</v>
      </c>
      <c r="K3" s="20">
        <v>0.61279470700705407</v>
      </c>
      <c r="L3" s="27">
        <f t="shared" si="0"/>
        <v>2.317929495410032</v>
      </c>
      <c r="M3" s="60">
        <v>38.496938928712702</v>
      </c>
      <c r="N3" s="1" t="s">
        <v>14</v>
      </c>
      <c r="O3" s="24">
        <f t="shared" ref="O3:O66" si="1">IF(D3=D2,0,1)</f>
        <v>0</v>
      </c>
      <c r="P3" s="163">
        <f t="shared" ref="P3:P40" si="2">IF(F3=1,1,0)</f>
        <v>0</v>
      </c>
      <c r="Q3" s="166">
        <v>2</v>
      </c>
      <c r="R3" s="166">
        <v>1</v>
      </c>
      <c r="S3" s="166"/>
      <c r="T3" s="20"/>
      <c r="U3" s="20"/>
      <c r="V3" s="20"/>
      <c r="W3" s="20"/>
      <c r="X3" s="20"/>
      <c r="Y3" s="20"/>
      <c r="Z3" s="6"/>
      <c r="AA3" s="6"/>
      <c r="AB3" s="111"/>
      <c r="AC3" s="24"/>
      <c r="AI3" s="111"/>
      <c r="AM3" s="111"/>
    </row>
    <row r="4" spans="1:39" x14ac:dyDescent="0.25">
      <c r="A4" s="10"/>
      <c r="B4" s="10"/>
      <c r="C4" s="2" t="s">
        <v>634</v>
      </c>
      <c r="D4" s="1" t="s">
        <v>516</v>
      </c>
      <c r="E4" s="6" t="s">
        <v>30</v>
      </c>
      <c r="F4" s="6">
        <v>3</v>
      </c>
      <c r="G4" s="41">
        <v>1.331</v>
      </c>
      <c r="H4" s="41">
        <v>1.3547828239079323</v>
      </c>
      <c r="I4" s="22" t="s">
        <v>12</v>
      </c>
      <c r="J4" s="44">
        <v>1696.80766954417</v>
      </c>
      <c r="K4" s="20">
        <v>0.61279470700705407</v>
      </c>
      <c r="L4" s="27">
        <f t="shared" si="0"/>
        <v>2.3092546095739164</v>
      </c>
      <c r="M4" s="60">
        <v>38.366114036443811</v>
      </c>
      <c r="N4" s="1" t="s">
        <v>14</v>
      </c>
      <c r="O4" s="24">
        <f t="shared" si="1"/>
        <v>0</v>
      </c>
      <c r="P4" s="163">
        <f t="shared" si="2"/>
        <v>0</v>
      </c>
      <c r="Q4" s="166">
        <v>3</v>
      </c>
      <c r="R4" s="166">
        <v>1</v>
      </c>
      <c r="S4" s="166"/>
      <c r="T4" s="20"/>
      <c r="U4" s="20"/>
      <c r="V4" s="20"/>
      <c r="W4" s="20"/>
      <c r="X4" s="20"/>
      <c r="Y4" s="20"/>
      <c r="Z4" s="6"/>
      <c r="AA4" s="6"/>
      <c r="AB4" s="111"/>
      <c r="AC4" s="24"/>
      <c r="AI4" s="111"/>
      <c r="AM4" s="111"/>
    </row>
    <row r="5" spans="1:39" x14ac:dyDescent="0.25">
      <c r="A5" s="10"/>
      <c r="B5" s="10"/>
      <c r="C5" s="2" t="s">
        <v>634</v>
      </c>
      <c r="D5" s="1" t="s">
        <v>516</v>
      </c>
      <c r="E5" s="6" t="s">
        <v>31</v>
      </c>
      <c r="F5" s="6">
        <v>1</v>
      </c>
      <c r="G5" s="41">
        <v>1.333</v>
      </c>
      <c r="H5" s="41">
        <v>1.3783021287509618</v>
      </c>
      <c r="I5" s="22" t="s">
        <v>12</v>
      </c>
      <c r="J5" s="44">
        <v>1696.80766954417</v>
      </c>
      <c r="K5" s="20">
        <v>0.61279470700705407</v>
      </c>
      <c r="L5" s="27">
        <f t="shared" si="0"/>
        <v>2.3127245639083625</v>
      </c>
      <c r="M5" s="60">
        <v>38.049442348397491</v>
      </c>
      <c r="N5" s="1" t="s">
        <v>14</v>
      </c>
      <c r="O5" s="24">
        <f t="shared" si="1"/>
        <v>0</v>
      </c>
      <c r="P5" s="163">
        <f t="shared" si="2"/>
        <v>1</v>
      </c>
      <c r="Q5" s="166">
        <v>4</v>
      </c>
      <c r="R5" s="166">
        <v>1</v>
      </c>
      <c r="S5" s="166"/>
      <c r="T5" s="20"/>
      <c r="U5" s="20"/>
      <c r="V5" s="20"/>
      <c r="W5" s="20"/>
      <c r="X5" s="20"/>
      <c r="Y5" s="20"/>
      <c r="Z5" s="6"/>
      <c r="AA5" s="6"/>
      <c r="AB5" s="111"/>
      <c r="AC5" s="24"/>
      <c r="AD5" s="25"/>
      <c r="AI5" s="111"/>
      <c r="AM5" s="111"/>
    </row>
    <row r="6" spans="1:39" x14ac:dyDescent="0.25">
      <c r="A6" s="10"/>
      <c r="B6" s="10"/>
      <c r="C6" s="2" t="s">
        <v>634</v>
      </c>
      <c r="D6" s="1" t="s">
        <v>516</v>
      </c>
      <c r="E6" s="6" t="s">
        <v>31</v>
      </c>
      <c r="F6" s="6">
        <v>2</v>
      </c>
      <c r="G6" s="41">
        <v>1.3540000000000001</v>
      </c>
      <c r="H6" s="41">
        <v>1.3836365949866394</v>
      </c>
      <c r="I6" s="22" t="s">
        <v>12</v>
      </c>
      <c r="J6" s="44">
        <v>1696.80766954417</v>
      </c>
      <c r="K6" s="20">
        <v>0.61279470700705407</v>
      </c>
      <c r="L6" s="27">
        <f t="shared" si="0"/>
        <v>2.3491590844200476</v>
      </c>
      <c r="M6" s="60">
        <v>38.286867494634535</v>
      </c>
      <c r="N6" s="1" t="s">
        <v>14</v>
      </c>
      <c r="O6" s="24">
        <f t="shared" si="1"/>
        <v>0</v>
      </c>
      <c r="P6" s="163">
        <f t="shared" si="2"/>
        <v>0</v>
      </c>
      <c r="Q6" s="166">
        <v>5</v>
      </c>
      <c r="R6" s="166">
        <v>1</v>
      </c>
      <c r="S6" s="166"/>
      <c r="T6" s="20"/>
      <c r="U6" s="20"/>
      <c r="V6" s="20"/>
      <c r="W6" s="20"/>
      <c r="X6" s="20"/>
      <c r="Y6" s="20"/>
      <c r="Z6" s="6"/>
      <c r="AA6" s="6"/>
      <c r="AB6" s="111"/>
      <c r="AC6" s="24"/>
      <c r="AI6" s="111"/>
      <c r="AM6" s="111"/>
    </row>
    <row r="7" spans="1:39" x14ac:dyDescent="0.25">
      <c r="A7" s="10"/>
      <c r="B7" s="10"/>
      <c r="C7" s="2" t="s">
        <v>634</v>
      </c>
      <c r="D7" s="1" t="s">
        <v>516</v>
      </c>
      <c r="E7" s="6" t="s">
        <v>31</v>
      </c>
      <c r="F7" s="6">
        <v>3</v>
      </c>
      <c r="G7" s="41">
        <v>1.343</v>
      </c>
      <c r="H7" s="41">
        <v>1.3841735800893429</v>
      </c>
      <c r="I7" s="22" t="s">
        <v>12</v>
      </c>
      <c r="J7" s="44">
        <v>1696.80766954417</v>
      </c>
      <c r="K7" s="20">
        <v>0.61279470700705407</v>
      </c>
      <c r="L7" s="27">
        <f t="shared" si="0"/>
        <v>2.3300743355805937</v>
      </c>
      <c r="M7" s="60">
        <v>38.114587901221761</v>
      </c>
      <c r="N7" s="1" t="s">
        <v>14</v>
      </c>
      <c r="O7" s="24">
        <f t="shared" si="1"/>
        <v>0</v>
      </c>
      <c r="P7" s="163">
        <f t="shared" si="2"/>
        <v>0</v>
      </c>
      <c r="Q7" s="166">
        <v>6</v>
      </c>
      <c r="R7" s="166">
        <v>1</v>
      </c>
      <c r="S7" s="166"/>
      <c r="T7" s="20"/>
      <c r="U7" s="20"/>
      <c r="V7" s="20"/>
      <c r="W7" s="20"/>
      <c r="X7" s="20"/>
      <c r="Y7" s="20"/>
      <c r="Z7" s="6"/>
      <c r="AA7" s="6"/>
      <c r="AB7" s="111"/>
      <c r="AC7" s="24"/>
      <c r="AI7" s="111"/>
      <c r="AM7" s="111"/>
    </row>
    <row r="8" spans="1:39" x14ac:dyDescent="0.25">
      <c r="A8" s="10"/>
      <c r="B8" s="10"/>
      <c r="C8" s="2" t="s">
        <v>634</v>
      </c>
      <c r="D8" s="1" t="s">
        <v>516</v>
      </c>
      <c r="E8" s="6" t="s">
        <v>32</v>
      </c>
      <c r="F8" s="6">
        <v>1</v>
      </c>
      <c r="G8" s="41"/>
      <c r="H8" s="41">
        <v>1.3458234781526204</v>
      </c>
      <c r="I8" s="22" t="s">
        <v>12</v>
      </c>
      <c r="J8" s="44">
        <v>1696.80766954417</v>
      </c>
      <c r="K8" s="20">
        <v>0.61279470700705407</v>
      </c>
      <c r="L8" s="27"/>
      <c r="M8" s="60"/>
      <c r="N8" s="1" t="s">
        <v>14</v>
      </c>
      <c r="O8" s="24">
        <f t="shared" si="1"/>
        <v>0</v>
      </c>
      <c r="P8" s="163">
        <f t="shared" si="2"/>
        <v>1</v>
      </c>
      <c r="Q8" s="166">
        <v>7</v>
      </c>
      <c r="R8" s="166">
        <v>1</v>
      </c>
      <c r="S8" s="166"/>
      <c r="T8" s="20"/>
      <c r="U8" s="20"/>
      <c r="V8" s="20"/>
      <c r="W8" s="20"/>
      <c r="X8" s="20"/>
      <c r="Y8" s="20"/>
      <c r="Z8" s="6"/>
      <c r="AA8" s="6"/>
      <c r="AB8" s="111"/>
      <c r="AC8" s="24"/>
      <c r="AI8" s="111"/>
      <c r="AM8" s="111"/>
    </row>
    <row r="9" spans="1:39" x14ac:dyDescent="0.25">
      <c r="A9" s="10"/>
      <c r="B9" s="10"/>
      <c r="C9" s="2" t="s">
        <v>634</v>
      </c>
      <c r="D9" s="1" t="s">
        <v>516</v>
      </c>
      <c r="E9" s="6" t="s">
        <v>32</v>
      </c>
      <c r="F9" s="6">
        <v>2</v>
      </c>
      <c r="G9" s="41"/>
      <c r="H9" s="41">
        <v>1.343609022556391</v>
      </c>
      <c r="I9" s="22" t="s">
        <v>12</v>
      </c>
      <c r="J9" s="44">
        <v>1696.80766954417</v>
      </c>
      <c r="K9" s="20">
        <v>0.61279470700705407</v>
      </c>
      <c r="L9" s="27"/>
      <c r="M9" s="60"/>
      <c r="N9" s="1" t="s">
        <v>14</v>
      </c>
      <c r="O9" s="24">
        <f t="shared" si="1"/>
        <v>0</v>
      </c>
      <c r="P9" s="163">
        <f t="shared" si="2"/>
        <v>0</v>
      </c>
      <c r="Q9" s="166">
        <v>8</v>
      </c>
      <c r="R9" s="166">
        <v>1</v>
      </c>
      <c r="S9" s="166"/>
      <c r="T9" s="20"/>
      <c r="U9" s="20"/>
      <c r="V9" s="20"/>
      <c r="W9" s="20"/>
      <c r="X9" s="20"/>
      <c r="Y9" s="20"/>
      <c r="Z9" s="6"/>
      <c r="AA9" s="6"/>
      <c r="AB9" s="111"/>
      <c r="AC9" s="24"/>
      <c r="AI9" s="111"/>
      <c r="AM9" s="111"/>
    </row>
    <row r="10" spans="1:39" x14ac:dyDescent="0.25">
      <c r="A10" s="10"/>
      <c r="B10" s="10"/>
      <c r="C10" s="2" t="s">
        <v>634</v>
      </c>
      <c r="D10" s="1" t="s">
        <v>516</v>
      </c>
      <c r="E10" s="6" t="s">
        <v>32</v>
      </c>
      <c r="F10" s="6">
        <v>3</v>
      </c>
      <c r="G10" s="41"/>
      <c r="H10" s="41">
        <v>1.3210323203087313</v>
      </c>
      <c r="I10" s="22" t="s">
        <v>12</v>
      </c>
      <c r="J10" s="44">
        <v>1696.80766954417</v>
      </c>
      <c r="K10" s="20">
        <v>0.61279470700705407</v>
      </c>
      <c r="L10" s="27"/>
      <c r="M10" s="60"/>
      <c r="N10" s="1" t="s">
        <v>14</v>
      </c>
      <c r="O10" s="24">
        <f t="shared" si="1"/>
        <v>0</v>
      </c>
      <c r="P10" s="163">
        <f t="shared" si="2"/>
        <v>0</v>
      </c>
      <c r="Q10" s="166">
        <v>9</v>
      </c>
      <c r="R10" s="166">
        <v>1</v>
      </c>
      <c r="S10" s="166"/>
      <c r="T10" s="20"/>
      <c r="U10" s="20"/>
      <c r="V10" s="20"/>
      <c r="W10" s="20"/>
      <c r="X10" s="20"/>
      <c r="Y10" s="20"/>
      <c r="Z10" s="6"/>
      <c r="AA10" s="6"/>
      <c r="AB10" s="111"/>
      <c r="AC10" s="24"/>
      <c r="AI10" s="111"/>
      <c r="AM10" s="111"/>
    </row>
    <row r="11" spans="1:39" x14ac:dyDescent="0.25">
      <c r="A11" s="10"/>
      <c r="B11" s="10"/>
      <c r="C11" s="2" t="s">
        <v>634</v>
      </c>
      <c r="D11" s="51" t="s">
        <v>250</v>
      </c>
      <c r="E11" s="6" t="s">
        <v>30</v>
      </c>
      <c r="F11" s="6">
        <v>1</v>
      </c>
      <c r="G11" s="41">
        <v>0.71643637863477005</v>
      </c>
      <c r="H11" s="41">
        <v>0.73247510811626271</v>
      </c>
      <c r="I11" s="22" t="s">
        <v>9</v>
      </c>
      <c r="J11" s="44">
        <v>3089.8867662399298</v>
      </c>
      <c r="K11" s="20">
        <v>0.60461148681394905</v>
      </c>
      <c r="L11" s="27">
        <f t="shared" si="0"/>
        <v>2.2635043815914471</v>
      </c>
      <c r="M11" s="60">
        <v>39.103262109917303</v>
      </c>
      <c r="N11" s="61" t="s">
        <v>29</v>
      </c>
      <c r="O11" s="24">
        <f t="shared" si="1"/>
        <v>1</v>
      </c>
      <c r="P11" s="163">
        <f t="shared" si="2"/>
        <v>1</v>
      </c>
      <c r="Q11" s="166">
        <v>10</v>
      </c>
      <c r="R11" s="166">
        <v>1</v>
      </c>
      <c r="S11" s="166">
        <v>1</v>
      </c>
      <c r="T11" s="20"/>
      <c r="U11" s="20"/>
      <c r="V11" s="20"/>
      <c r="W11" s="20"/>
      <c r="X11" s="20"/>
      <c r="Y11" s="20"/>
      <c r="Z11" s="6"/>
      <c r="AA11" s="6"/>
      <c r="AB11" s="111"/>
      <c r="AC11" s="24"/>
      <c r="AI11" s="111"/>
      <c r="AM11" s="111"/>
    </row>
    <row r="12" spans="1:39" x14ac:dyDescent="0.25">
      <c r="A12" s="10"/>
      <c r="B12" s="10"/>
      <c r="C12" s="2" t="s">
        <v>634</v>
      </c>
      <c r="D12" s="51" t="s">
        <v>250</v>
      </c>
      <c r="E12" s="6" t="s">
        <v>30</v>
      </c>
      <c r="F12" s="6">
        <v>2</v>
      </c>
      <c r="G12" s="41">
        <v>0.7116194542202734</v>
      </c>
      <c r="H12" s="41">
        <v>0.72386947159185022</v>
      </c>
      <c r="I12" s="22" t="s">
        <v>9</v>
      </c>
      <c r="J12" s="44">
        <v>3089.8867662399298</v>
      </c>
      <c r="K12" s="20">
        <v>0.60461148681394905</v>
      </c>
      <c r="L12" s="27">
        <f t="shared" si="0"/>
        <v>2.2482858222843602</v>
      </c>
      <c r="M12" s="60">
        <v>39.20342094909055</v>
      </c>
      <c r="N12" s="61" t="s">
        <v>29</v>
      </c>
      <c r="O12" s="24">
        <f t="shared" si="1"/>
        <v>0</v>
      </c>
      <c r="P12" s="163">
        <f t="shared" si="2"/>
        <v>0</v>
      </c>
      <c r="Q12" s="166">
        <v>11</v>
      </c>
      <c r="R12" s="166">
        <v>1</v>
      </c>
      <c r="S12" s="166">
        <v>1</v>
      </c>
      <c r="T12" s="20"/>
      <c r="U12" s="20"/>
      <c r="V12" s="20"/>
      <c r="W12" s="20"/>
      <c r="X12" s="20"/>
      <c r="Y12" s="20"/>
      <c r="Z12" s="6"/>
      <c r="AA12" s="6"/>
      <c r="AB12" s="111"/>
      <c r="AC12" s="24"/>
      <c r="AI12" s="111"/>
      <c r="AM12" s="111"/>
    </row>
    <row r="13" spans="1:39" x14ac:dyDescent="0.25">
      <c r="A13" s="10"/>
      <c r="B13" s="10"/>
      <c r="C13" s="2" t="s">
        <v>634</v>
      </c>
      <c r="D13" s="51" t="s">
        <v>250</v>
      </c>
      <c r="E13" s="6" t="s">
        <v>30</v>
      </c>
      <c r="F13" s="6">
        <v>3</v>
      </c>
      <c r="G13" s="41">
        <v>0.706945655332752</v>
      </c>
      <c r="H13" s="41">
        <v>0.72250884433962259</v>
      </c>
      <c r="I13" s="22" t="s">
        <v>9</v>
      </c>
      <c r="J13" s="44">
        <v>3089.8867662399298</v>
      </c>
      <c r="K13" s="20">
        <v>0.60461148681394905</v>
      </c>
      <c r="L13" s="27">
        <f t="shared" si="0"/>
        <v>2.2335194528256497</v>
      </c>
      <c r="M13" s="60">
        <v>39.110458204940002</v>
      </c>
      <c r="N13" s="61" t="s">
        <v>29</v>
      </c>
      <c r="O13" s="24">
        <f t="shared" si="1"/>
        <v>0</v>
      </c>
      <c r="P13" s="163">
        <f t="shared" si="2"/>
        <v>0</v>
      </c>
      <c r="Q13" s="166">
        <v>12</v>
      </c>
      <c r="R13" s="166">
        <v>1</v>
      </c>
      <c r="S13" s="166">
        <v>1</v>
      </c>
      <c r="T13" s="20"/>
      <c r="U13" s="20"/>
      <c r="V13" s="20"/>
      <c r="W13" s="20"/>
      <c r="X13" s="20"/>
      <c r="Y13" s="20"/>
      <c r="Z13" s="6"/>
      <c r="AA13" s="6"/>
      <c r="AB13" s="111"/>
      <c r="AC13" s="24"/>
      <c r="AI13" s="111"/>
      <c r="AM13" s="111"/>
    </row>
    <row r="14" spans="1:39" x14ac:dyDescent="0.25">
      <c r="A14" s="10"/>
      <c r="B14" s="10"/>
      <c r="C14" s="2" t="s">
        <v>634</v>
      </c>
      <c r="D14" s="53" t="s">
        <v>946</v>
      </c>
      <c r="E14" s="52" t="s">
        <v>30</v>
      </c>
      <c r="F14" s="23">
        <v>1</v>
      </c>
      <c r="G14" s="41">
        <v>0.72161358200000003</v>
      </c>
      <c r="H14" s="41">
        <v>0.76765844640552516</v>
      </c>
      <c r="I14" s="22" t="s">
        <v>9</v>
      </c>
      <c r="J14" s="44">
        <v>3089.8867662399298</v>
      </c>
      <c r="K14" s="20">
        <v>0.60461148681394905</v>
      </c>
      <c r="L14" s="27">
        <f>G14*J14/978</f>
        <v>2.2798612038453907</v>
      </c>
      <c r="M14" s="60">
        <v>38.312526110528658</v>
      </c>
      <c r="N14" s="61" t="s">
        <v>29</v>
      </c>
      <c r="O14" s="24">
        <f t="shared" si="1"/>
        <v>1</v>
      </c>
      <c r="P14" s="163">
        <f t="shared" si="2"/>
        <v>1</v>
      </c>
      <c r="Q14" s="166">
        <v>13</v>
      </c>
      <c r="R14" s="166">
        <v>1</v>
      </c>
      <c r="S14" s="166">
        <v>1</v>
      </c>
      <c r="T14" s="20"/>
      <c r="U14" s="20"/>
      <c r="V14" s="20"/>
      <c r="W14" s="20"/>
      <c r="X14" s="27"/>
      <c r="Y14" s="27"/>
      <c r="Z14" s="6"/>
      <c r="AA14" s="6"/>
      <c r="AB14" s="111"/>
      <c r="AC14" s="24"/>
      <c r="AI14" s="111"/>
      <c r="AM14" s="111"/>
    </row>
    <row r="15" spans="1:39" x14ac:dyDescent="0.25">
      <c r="A15" s="10"/>
      <c r="B15" s="10"/>
      <c r="C15" s="2" t="s">
        <v>634</v>
      </c>
      <c r="D15" s="53" t="s">
        <v>946</v>
      </c>
      <c r="E15" s="52" t="s">
        <v>30</v>
      </c>
      <c r="F15" s="23">
        <v>2</v>
      </c>
      <c r="G15" s="41">
        <v>0.7133814076418572</v>
      </c>
      <c r="H15" s="41">
        <v>0.78084708043378437</v>
      </c>
      <c r="I15" s="22" t="s">
        <v>9</v>
      </c>
      <c r="J15" s="44">
        <v>3089.8867662399298</v>
      </c>
      <c r="K15" s="20">
        <v>0.60461148681394905</v>
      </c>
      <c r="L15" s="27">
        <f>G15*J15/978</f>
        <v>2.253852526333525</v>
      </c>
      <c r="M15" s="60">
        <v>37.735586992306047</v>
      </c>
      <c r="N15" s="61" t="s">
        <v>29</v>
      </c>
      <c r="O15" s="24">
        <f t="shared" si="1"/>
        <v>0</v>
      </c>
      <c r="P15" s="163">
        <f t="shared" si="2"/>
        <v>0</v>
      </c>
      <c r="Q15" s="166">
        <v>14</v>
      </c>
      <c r="R15" s="166">
        <v>1</v>
      </c>
      <c r="S15" s="166">
        <v>1</v>
      </c>
      <c r="T15" s="20"/>
      <c r="U15" s="20"/>
      <c r="V15" s="20"/>
      <c r="W15" s="20"/>
      <c r="X15" s="20"/>
      <c r="Y15" s="20"/>
      <c r="Z15" s="6"/>
      <c r="AA15" s="6"/>
      <c r="AB15" s="111"/>
      <c r="AC15" s="24"/>
      <c r="AI15" s="111"/>
      <c r="AM15" s="111"/>
    </row>
    <row r="16" spans="1:39" x14ac:dyDescent="0.25">
      <c r="A16" s="10"/>
      <c r="B16" s="10"/>
      <c r="C16" s="2" t="s">
        <v>634</v>
      </c>
      <c r="D16" s="53" t="s">
        <v>946</v>
      </c>
      <c r="E16" s="52" t="s">
        <v>30</v>
      </c>
      <c r="F16" s="25">
        <v>3</v>
      </c>
      <c r="G16" s="41">
        <v>0.73210207526561411</v>
      </c>
      <c r="H16" s="41">
        <v>0.77544798617932997</v>
      </c>
      <c r="I16" s="22" t="s">
        <v>9</v>
      </c>
      <c r="J16" s="44">
        <v>3089.8867662399298</v>
      </c>
      <c r="K16" s="20">
        <v>0.60461148681394905</v>
      </c>
      <c r="L16" s="27">
        <f>G16*J16/978</f>
        <v>2.3129984804703581</v>
      </c>
      <c r="M16" s="60">
        <v>38.399612511823541</v>
      </c>
      <c r="N16" s="61" t="s">
        <v>29</v>
      </c>
      <c r="O16" s="24">
        <f t="shared" si="1"/>
        <v>0</v>
      </c>
      <c r="P16" s="163">
        <f t="shared" si="2"/>
        <v>0</v>
      </c>
      <c r="Q16" s="166">
        <v>15</v>
      </c>
      <c r="R16" s="166">
        <v>1</v>
      </c>
      <c r="S16" s="166">
        <v>1</v>
      </c>
      <c r="T16" s="20"/>
      <c r="U16" s="20"/>
      <c r="V16" s="20"/>
      <c r="W16" s="20"/>
      <c r="X16" s="20"/>
      <c r="Y16" s="20"/>
      <c r="Z16" s="6"/>
      <c r="AA16" s="6"/>
      <c r="AB16" s="111"/>
      <c r="AC16" s="24"/>
      <c r="AI16" s="111"/>
      <c r="AM16" s="111"/>
    </row>
    <row r="17" spans="1:39" x14ac:dyDescent="0.25">
      <c r="A17" s="10"/>
      <c r="B17" s="10"/>
      <c r="C17" s="2" t="s">
        <v>634</v>
      </c>
      <c r="D17" s="53" t="s">
        <v>946</v>
      </c>
      <c r="E17" s="52" t="s">
        <v>31</v>
      </c>
      <c r="F17" s="23">
        <v>1</v>
      </c>
      <c r="G17" s="41">
        <v>0.698588396</v>
      </c>
      <c r="H17" s="41">
        <v>0.75492013922774137</v>
      </c>
      <c r="I17" s="22" t="s">
        <v>9</v>
      </c>
      <c r="J17" s="44">
        <v>3089.8867662399298</v>
      </c>
      <c r="K17" s="20">
        <v>0.60461148681394905</v>
      </c>
      <c r="L17" s="27">
        <f>G17*J17/978</f>
        <v>2.2071155826678726</v>
      </c>
      <c r="M17" s="60">
        <v>37.995781302204875</v>
      </c>
      <c r="N17" s="61" t="s">
        <v>29</v>
      </c>
      <c r="O17" s="24">
        <f t="shared" si="1"/>
        <v>0</v>
      </c>
      <c r="P17" s="163">
        <f t="shared" si="2"/>
        <v>1</v>
      </c>
      <c r="Q17" s="166">
        <v>16</v>
      </c>
      <c r="R17" s="166">
        <v>1</v>
      </c>
      <c r="S17" s="166">
        <v>1</v>
      </c>
      <c r="T17" s="20"/>
      <c r="U17" s="20"/>
      <c r="V17" s="20"/>
      <c r="W17" s="20"/>
      <c r="X17" s="20"/>
      <c r="Y17" s="20"/>
      <c r="Z17" s="6"/>
      <c r="AA17" s="6"/>
      <c r="AB17" s="111"/>
      <c r="AC17" s="24"/>
      <c r="AI17" s="111"/>
      <c r="AM17" s="111"/>
    </row>
    <row r="18" spans="1:39" x14ac:dyDescent="0.25">
      <c r="A18" s="10"/>
      <c r="B18" s="10"/>
      <c r="C18" s="2" t="s">
        <v>634</v>
      </c>
      <c r="D18" s="53" t="s">
        <v>946</v>
      </c>
      <c r="E18" s="52" t="s">
        <v>31</v>
      </c>
      <c r="F18" s="23">
        <v>2</v>
      </c>
      <c r="G18" s="41">
        <v>0.70444387689950194</v>
      </c>
      <c r="H18" s="41">
        <v>0.76258992805755388</v>
      </c>
      <c r="I18" s="22" t="s">
        <v>9</v>
      </c>
      <c r="J18" s="44">
        <v>3089.8867662399298</v>
      </c>
      <c r="K18" s="20">
        <v>0.60461148681394905</v>
      </c>
      <c r="L18" s="27">
        <f t="shared" ref="L18:L40" si="3">G18*J18/978</f>
        <v>2.2256153505015552</v>
      </c>
      <c r="M18" s="60">
        <v>37.960095948724813</v>
      </c>
      <c r="N18" s="61" t="s">
        <v>29</v>
      </c>
      <c r="O18" s="24">
        <f t="shared" si="1"/>
        <v>0</v>
      </c>
      <c r="P18" s="163">
        <f t="shared" si="2"/>
        <v>0</v>
      </c>
      <c r="Q18" s="166">
        <v>17</v>
      </c>
      <c r="R18" s="166">
        <v>1</v>
      </c>
      <c r="S18" s="166">
        <v>1</v>
      </c>
      <c r="T18" s="20"/>
      <c r="U18" s="20"/>
      <c r="V18" s="20"/>
      <c r="W18" s="20"/>
      <c r="X18" s="20"/>
      <c r="Y18" s="20"/>
      <c r="Z18" s="6"/>
      <c r="AA18" s="6"/>
      <c r="AB18" s="111"/>
      <c r="AC18" s="24"/>
      <c r="AI18" s="111"/>
      <c r="AM18" s="111"/>
    </row>
    <row r="19" spans="1:39" x14ac:dyDescent="0.25">
      <c r="A19" s="10"/>
      <c r="B19" s="10"/>
      <c r="C19" s="2" t="s">
        <v>634</v>
      </c>
      <c r="D19" s="53" t="s">
        <v>946</v>
      </c>
      <c r="E19" s="52" t="s">
        <v>31</v>
      </c>
      <c r="F19" s="25">
        <v>3</v>
      </c>
      <c r="G19" s="41">
        <v>0.70241599016785794</v>
      </c>
      <c r="H19" s="41">
        <v>0.76755065063416239</v>
      </c>
      <c r="I19" s="22" t="s">
        <v>9</v>
      </c>
      <c r="J19" s="44">
        <v>3089.8867662399298</v>
      </c>
      <c r="K19" s="20">
        <v>0.60461148681394905</v>
      </c>
      <c r="L19" s="27">
        <f t="shared" si="3"/>
        <v>2.2192084585020253</v>
      </c>
      <c r="M19" s="60">
        <v>37.769877098795931</v>
      </c>
      <c r="N19" s="61" t="s">
        <v>29</v>
      </c>
      <c r="O19" s="24">
        <f t="shared" si="1"/>
        <v>0</v>
      </c>
      <c r="P19" s="163">
        <f t="shared" si="2"/>
        <v>0</v>
      </c>
      <c r="Q19" s="166">
        <v>18</v>
      </c>
      <c r="R19" s="166">
        <v>1</v>
      </c>
      <c r="S19" s="166">
        <v>1</v>
      </c>
      <c r="T19" s="20"/>
      <c r="U19" s="20"/>
      <c r="V19" s="20"/>
      <c r="W19" s="20"/>
      <c r="X19" s="20"/>
      <c r="Y19" s="20"/>
      <c r="Z19" s="6"/>
      <c r="AA19" s="6"/>
      <c r="AB19" s="111"/>
      <c r="AC19" s="24"/>
      <c r="AI19" s="111"/>
      <c r="AM19" s="111"/>
    </row>
    <row r="20" spans="1:39" x14ac:dyDescent="0.25">
      <c r="A20" s="10"/>
      <c r="B20" s="10"/>
      <c r="C20" s="2" t="s">
        <v>634</v>
      </c>
      <c r="D20" s="53" t="s">
        <v>946</v>
      </c>
      <c r="E20" s="52" t="s">
        <v>32</v>
      </c>
      <c r="F20" s="23">
        <v>1</v>
      </c>
      <c r="G20" s="41">
        <v>0.715466834</v>
      </c>
      <c r="H20" s="41">
        <v>0.75990668221962998</v>
      </c>
      <c r="I20" s="22" t="s">
        <v>9</v>
      </c>
      <c r="J20" s="44">
        <v>3089.8867662399298</v>
      </c>
      <c r="K20" s="20">
        <v>0.60461148681394905</v>
      </c>
      <c r="L20" s="27">
        <f t="shared" si="3"/>
        <v>2.2604412086504913</v>
      </c>
      <c r="M20" s="60">
        <v>38.344587984558146</v>
      </c>
      <c r="N20" s="61" t="s">
        <v>29</v>
      </c>
      <c r="O20" s="24">
        <f t="shared" si="1"/>
        <v>0</v>
      </c>
      <c r="P20" s="163">
        <f t="shared" si="2"/>
        <v>1</v>
      </c>
      <c r="Q20" s="166">
        <v>19</v>
      </c>
      <c r="R20" s="166">
        <v>1</v>
      </c>
      <c r="S20" s="166">
        <v>1</v>
      </c>
      <c r="T20" s="20"/>
      <c r="U20" s="20"/>
      <c r="V20" s="20"/>
      <c r="W20" s="20"/>
      <c r="X20" s="20"/>
      <c r="Y20" s="20"/>
      <c r="Z20" s="6"/>
      <c r="AA20" s="6"/>
      <c r="AB20" s="111"/>
      <c r="AC20" s="24"/>
      <c r="AI20" s="111"/>
      <c r="AM20" s="111"/>
    </row>
    <row r="21" spans="1:39" x14ac:dyDescent="0.25">
      <c r="A21" s="10"/>
      <c r="B21" s="10"/>
      <c r="C21" s="2" t="s">
        <v>634</v>
      </c>
      <c r="D21" s="53" t="s">
        <v>946</v>
      </c>
      <c r="E21" s="52" t="s">
        <v>32</v>
      </c>
      <c r="F21" s="23">
        <v>2</v>
      </c>
      <c r="G21" s="41">
        <v>0.72066104643382833</v>
      </c>
      <c r="H21" s="41">
        <v>0.76197126895450906</v>
      </c>
      <c r="I21" s="22" t="s">
        <v>9</v>
      </c>
      <c r="J21" s="44">
        <v>3089.8867662399298</v>
      </c>
      <c r="K21" s="20">
        <v>0.60461148681394905</v>
      </c>
      <c r="L21" s="27">
        <f t="shared" si="3"/>
        <v>2.2768517692438706</v>
      </c>
      <c r="M21" s="60">
        <v>38.435350961941772</v>
      </c>
      <c r="N21" s="61" t="s">
        <v>29</v>
      </c>
      <c r="O21" s="24">
        <f t="shared" si="1"/>
        <v>0</v>
      </c>
      <c r="P21" s="163">
        <f t="shared" si="2"/>
        <v>0</v>
      </c>
      <c r="Q21" s="166">
        <v>20</v>
      </c>
      <c r="R21" s="166">
        <v>1</v>
      </c>
      <c r="S21" s="166">
        <v>1</v>
      </c>
      <c r="T21" s="20"/>
      <c r="U21" s="20"/>
      <c r="V21" s="20"/>
      <c r="W21" s="20"/>
      <c r="X21" s="20"/>
      <c r="Y21" s="20"/>
      <c r="Z21" s="6"/>
      <c r="AA21" s="6"/>
      <c r="AB21" s="111"/>
      <c r="AC21" s="24"/>
      <c r="AI21" s="111"/>
      <c r="AM21" s="111"/>
    </row>
    <row r="22" spans="1:39" x14ac:dyDescent="0.25">
      <c r="A22" s="10"/>
      <c r="B22" s="10"/>
      <c r="C22" s="2" t="s">
        <v>634</v>
      </c>
      <c r="D22" s="53" t="s">
        <v>946</v>
      </c>
      <c r="E22" s="52" t="s">
        <v>32</v>
      </c>
      <c r="F22" s="25">
        <v>3</v>
      </c>
      <c r="G22" s="41">
        <v>0.72441211300964303</v>
      </c>
      <c r="H22" s="41">
        <v>0.76635702069150546</v>
      </c>
      <c r="I22" s="22" t="s">
        <v>9</v>
      </c>
      <c r="J22" s="44">
        <v>3089.8867662399298</v>
      </c>
      <c r="K22" s="20">
        <v>0.60461148681394905</v>
      </c>
      <c r="L22" s="27">
        <f t="shared" si="3"/>
        <v>2.2887028643071581</v>
      </c>
      <c r="M22" s="60">
        <v>38.424362417837145</v>
      </c>
      <c r="N22" s="61" t="s">
        <v>29</v>
      </c>
      <c r="O22" s="24">
        <f t="shared" si="1"/>
        <v>0</v>
      </c>
      <c r="P22" s="163">
        <f t="shared" si="2"/>
        <v>0</v>
      </c>
      <c r="Q22" s="166">
        <v>21</v>
      </c>
      <c r="R22" s="166">
        <v>1</v>
      </c>
      <c r="S22" s="166">
        <v>1</v>
      </c>
      <c r="T22" s="20"/>
      <c r="U22" s="20"/>
      <c r="V22" s="20"/>
      <c r="W22" s="20"/>
      <c r="X22" s="20"/>
      <c r="Y22" s="20"/>
      <c r="Z22" s="6"/>
      <c r="AA22" s="6"/>
      <c r="AB22" s="111"/>
      <c r="AC22" s="24"/>
      <c r="AI22" s="111"/>
      <c r="AM22" s="111"/>
    </row>
    <row r="23" spans="1:39" x14ac:dyDescent="0.25">
      <c r="A23" s="10"/>
      <c r="B23" s="10"/>
      <c r="C23" s="2" t="s">
        <v>634</v>
      </c>
      <c r="D23" s="53" t="s">
        <v>946</v>
      </c>
      <c r="E23" s="52" t="s">
        <v>33</v>
      </c>
      <c r="F23" s="23">
        <v>1</v>
      </c>
      <c r="G23" s="41">
        <v>0.72863591900000002</v>
      </c>
      <c r="H23" s="41">
        <v>0.7667473234114488</v>
      </c>
      <c r="I23" s="22" t="s">
        <v>9</v>
      </c>
      <c r="J23" s="44">
        <v>3089.8867662399298</v>
      </c>
      <c r="K23" s="20">
        <v>0.60461148681394905</v>
      </c>
      <c r="L23" s="27">
        <f t="shared" si="3"/>
        <v>2.3020475291668396</v>
      </c>
      <c r="M23" s="60">
        <v>38.530666785304859</v>
      </c>
      <c r="N23" s="61" t="s">
        <v>29</v>
      </c>
      <c r="O23" s="24">
        <f t="shared" si="1"/>
        <v>0</v>
      </c>
      <c r="P23" s="163">
        <f t="shared" si="2"/>
        <v>1</v>
      </c>
      <c r="Q23" s="166">
        <v>22</v>
      </c>
      <c r="R23" s="166">
        <v>1</v>
      </c>
      <c r="S23" s="166">
        <v>1</v>
      </c>
      <c r="T23" s="20"/>
      <c r="U23" s="20"/>
      <c r="V23" s="20"/>
      <c r="W23" s="20"/>
      <c r="X23" s="20"/>
      <c r="Y23" s="20"/>
      <c r="Z23" s="6"/>
      <c r="AA23" s="6"/>
      <c r="AB23" s="111"/>
      <c r="AC23" s="24"/>
      <c r="AI23" s="111"/>
      <c r="AM23" s="111"/>
    </row>
    <row r="24" spans="1:39" x14ac:dyDescent="0.25">
      <c r="A24" s="10"/>
      <c r="B24" s="10"/>
      <c r="C24" s="2" t="s">
        <v>634</v>
      </c>
      <c r="D24" s="53" t="s">
        <v>946</v>
      </c>
      <c r="E24" s="52" t="s">
        <v>33</v>
      </c>
      <c r="F24" s="23">
        <v>2</v>
      </c>
      <c r="G24" s="41">
        <v>0.71586376189015033</v>
      </c>
      <c r="H24" s="41">
        <v>0.77085781433607514</v>
      </c>
      <c r="I24" s="22" t="s">
        <v>9</v>
      </c>
      <c r="J24" s="44">
        <v>3089.8867662399298</v>
      </c>
      <c r="K24" s="20">
        <v>0.60461148681394905</v>
      </c>
      <c r="L24" s="27">
        <f t="shared" si="3"/>
        <v>2.2616952600154474</v>
      </c>
      <c r="M24" s="60">
        <v>38.067334855902381</v>
      </c>
      <c r="N24" s="61" t="s">
        <v>29</v>
      </c>
      <c r="O24" s="24">
        <f t="shared" si="1"/>
        <v>0</v>
      </c>
      <c r="P24" s="163">
        <f t="shared" si="2"/>
        <v>0</v>
      </c>
      <c r="Q24" s="166">
        <v>23</v>
      </c>
      <c r="R24" s="166">
        <v>1</v>
      </c>
      <c r="S24" s="166">
        <v>1</v>
      </c>
      <c r="T24" s="20"/>
      <c r="U24" s="20"/>
      <c r="V24" s="20"/>
      <c r="W24" s="20"/>
      <c r="X24" s="20"/>
      <c r="Y24" s="20"/>
      <c r="Z24" s="6"/>
      <c r="AA24" s="6"/>
      <c r="AB24" s="111"/>
      <c r="AC24" s="24"/>
      <c r="AI24" s="111"/>
      <c r="AM24" s="111"/>
    </row>
    <row r="25" spans="1:39" x14ac:dyDescent="0.25">
      <c r="A25" s="10"/>
      <c r="B25" s="10"/>
      <c r="C25" s="2" t="s">
        <v>634</v>
      </c>
      <c r="D25" s="53" t="s">
        <v>946</v>
      </c>
      <c r="E25" s="52" t="s">
        <v>33</v>
      </c>
      <c r="F25" s="25">
        <v>3</v>
      </c>
      <c r="G25" s="41">
        <v>0.72598107747829765</v>
      </c>
      <c r="H25" s="41">
        <v>0.76732771116089082</v>
      </c>
      <c r="I25" s="22" t="s">
        <v>9</v>
      </c>
      <c r="J25" s="44">
        <v>3089.8867662399298</v>
      </c>
      <c r="K25" s="20">
        <v>0.60461148681394905</v>
      </c>
      <c r="L25" s="27">
        <f t="shared" si="3"/>
        <v>2.2936598403280133</v>
      </c>
      <c r="M25" s="60">
        <v>38.442369225340769</v>
      </c>
      <c r="N25" s="61" t="s">
        <v>29</v>
      </c>
      <c r="O25" s="24">
        <f t="shared" si="1"/>
        <v>0</v>
      </c>
      <c r="P25" s="163">
        <f t="shared" si="2"/>
        <v>0</v>
      </c>
      <c r="Q25" s="166">
        <v>24</v>
      </c>
      <c r="R25" s="166">
        <v>1</v>
      </c>
      <c r="S25" s="166">
        <v>1</v>
      </c>
      <c r="T25" s="20"/>
      <c r="U25" s="20"/>
      <c r="V25" s="20"/>
      <c r="W25" s="20"/>
      <c r="X25" s="20"/>
      <c r="Y25" s="20"/>
      <c r="Z25" s="6"/>
      <c r="AA25" s="6"/>
      <c r="AB25" s="111"/>
      <c r="AC25" s="24"/>
      <c r="AI25" s="111"/>
      <c r="AM25" s="111"/>
    </row>
    <row r="26" spans="1:39" x14ac:dyDescent="0.25">
      <c r="A26" s="10"/>
      <c r="B26" s="10"/>
      <c r="C26" s="2" t="s">
        <v>634</v>
      </c>
      <c r="D26" s="53" t="s">
        <v>946</v>
      </c>
      <c r="E26" s="52" t="s">
        <v>34</v>
      </c>
      <c r="F26" s="23">
        <v>1</v>
      </c>
      <c r="G26" s="41">
        <v>0.72434701492537301</v>
      </c>
      <c r="H26" s="41">
        <v>0.76841293265360877</v>
      </c>
      <c r="I26" s="22" t="s">
        <v>9</v>
      </c>
      <c r="J26" s="44">
        <v>3089.8867662399298</v>
      </c>
      <c r="K26" s="20">
        <v>0.60461148681394905</v>
      </c>
      <c r="L26" s="27">
        <f t="shared" si="3"/>
        <v>2.2884971938479621</v>
      </c>
      <c r="M26" s="60">
        <v>38.368773947126066</v>
      </c>
      <c r="N26" s="61" t="s">
        <v>29</v>
      </c>
      <c r="O26" s="24">
        <f t="shared" si="1"/>
        <v>0</v>
      </c>
      <c r="P26" s="163">
        <f t="shared" si="2"/>
        <v>1</v>
      </c>
      <c r="Q26" s="166">
        <v>25</v>
      </c>
      <c r="R26" s="166">
        <v>1</v>
      </c>
      <c r="S26" s="166">
        <v>1</v>
      </c>
      <c r="T26" s="20"/>
      <c r="U26" s="20"/>
      <c r="V26" s="20"/>
      <c r="W26" s="20"/>
      <c r="X26" s="20"/>
      <c r="Y26" s="20"/>
      <c r="Z26" s="6"/>
      <c r="AA26" s="6"/>
      <c r="AB26" s="111"/>
      <c r="AC26" s="24"/>
      <c r="AI26" s="111"/>
      <c r="AM26" s="111"/>
    </row>
    <row r="27" spans="1:39" x14ac:dyDescent="0.25">
      <c r="A27" s="10"/>
      <c r="B27" s="10"/>
      <c r="C27" s="2" t="s">
        <v>634</v>
      </c>
      <c r="D27" s="53" t="s">
        <v>946</v>
      </c>
      <c r="E27" s="52" t="s">
        <v>34</v>
      </c>
      <c r="F27" s="23">
        <v>2</v>
      </c>
      <c r="G27" s="41">
        <v>0.72109884262338697</v>
      </c>
      <c r="H27" s="41">
        <v>0.75274105953478843</v>
      </c>
      <c r="I27" s="22" t="s">
        <v>9</v>
      </c>
      <c r="J27" s="44">
        <v>3089.8867662399298</v>
      </c>
      <c r="K27" s="20">
        <v>0.60461148681394905</v>
      </c>
      <c r="L27" s="27">
        <f t="shared" si="3"/>
        <v>2.278234939645126</v>
      </c>
      <c r="M27" s="60">
        <v>38.691283997571027</v>
      </c>
      <c r="N27" s="61" t="s">
        <v>29</v>
      </c>
      <c r="O27" s="24">
        <f t="shared" si="1"/>
        <v>0</v>
      </c>
      <c r="P27" s="163">
        <f t="shared" si="2"/>
        <v>0</v>
      </c>
      <c r="Q27" s="166">
        <v>26</v>
      </c>
      <c r="R27" s="166">
        <v>1</v>
      </c>
      <c r="S27" s="166">
        <v>1</v>
      </c>
      <c r="T27" s="20"/>
      <c r="U27" s="20"/>
      <c r="V27" s="20"/>
      <c r="W27" s="20"/>
      <c r="X27" s="20"/>
      <c r="Y27" s="20"/>
      <c r="Z27" s="6"/>
      <c r="AA27" s="6"/>
      <c r="AB27" s="111"/>
      <c r="AC27" s="24"/>
      <c r="AI27" s="111"/>
      <c r="AM27" s="111"/>
    </row>
    <row r="28" spans="1:39" x14ac:dyDescent="0.25">
      <c r="A28" s="10"/>
      <c r="B28" s="10"/>
      <c r="C28" s="2" t="s">
        <v>634</v>
      </c>
      <c r="D28" s="53" t="s">
        <v>946</v>
      </c>
      <c r="E28" s="52" t="s">
        <v>34</v>
      </c>
      <c r="F28" s="25">
        <v>3</v>
      </c>
      <c r="G28" s="41">
        <v>0.72024515618821672</v>
      </c>
      <c r="H28" s="41">
        <v>0.75485789364497602</v>
      </c>
      <c r="I28" s="22" t="s">
        <v>9</v>
      </c>
      <c r="J28" s="44">
        <v>3089.8867662399298</v>
      </c>
      <c r="K28" s="20">
        <v>0.60461148681394905</v>
      </c>
      <c r="L28" s="27">
        <f t="shared" si="3"/>
        <v>2.2755378083378139</v>
      </c>
      <c r="M28" s="60">
        <v>38.61156983965197</v>
      </c>
      <c r="N28" s="61" t="s">
        <v>29</v>
      </c>
      <c r="O28" s="24">
        <f t="shared" si="1"/>
        <v>0</v>
      </c>
      <c r="P28" s="163">
        <f t="shared" si="2"/>
        <v>0</v>
      </c>
      <c r="Q28" s="166">
        <v>27</v>
      </c>
      <c r="R28" s="166">
        <v>1</v>
      </c>
      <c r="S28" s="166">
        <v>1</v>
      </c>
      <c r="T28" s="20"/>
      <c r="U28" s="20"/>
      <c r="V28" s="20"/>
      <c r="W28" s="20"/>
      <c r="X28" s="20"/>
      <c r="Y28" s="20"/>
      <c r="Z28" s="6"/>
      <c r="AA28" s="6"/>
      <c r="AB28" s="111"/>
      <c r="AC28" s="24"/>
      <c r="AI28" s="111"/>
      <c r="AM28" s="111"/>
    </row>
    <row r="29" spans="1:39" x14ac:dyDescent="0.25">
      <c r="A29" s="10"/>
      <c r="B29" s="10"/>
      <c r="C29" s="2" t="s">
        <v>634</v>
      </c>
      <c r="D29" s="53" t="s">
        <v>946</v>
      </c>
      <c r="E29" s="52" t="s">
        <v>518</v>
      </c>
      <c r="F29" s="23">
        <v>1</v>
      </c>
      <c r="G29" s="41">
        <v>0.73538290710989285</v>
      </c>
      <c r="H29" s="41">
        <v>0.77837255379053849</v>
      </c>
      <c r="I29" s="22" t="s">
        <v>9</v>
      </c>
      <c r="J29" s="44">
        <v>3089.8867662399298</v>
      </c>
      <c r="K29" s="20">
        <v>0.60461148681394905</v>
      </c>
      <c r="L29" s="27">
        <f t="shared" si="3"/>
        <v>2.3233639190162632</v>
      </c>
      <c r="M29" s="60">
        <v>38.413802962694753</v>
      </c>
      <c r="N29" s="61" t="s">
        <v>29</v>
      </c>
      <c r="O29" s="24">
        <f t="shared" si="1"/>
        <v>0</v>
      </c>
      <c r="P29" s="163">
        <f t="shared" si="2"/>
        <v>1</v>
      </c>
      <c r="Q29" s="166">
        <v>28</v>
      </c>
      <c r="R29" s="166">
        <v>1</v>
      </c>
      <c r="S29" s="166">
        <v>1</v>
      </c>
      <c r="T29" s="20"/>
      <c r="U29" s="20"/>
      <c r="V29" s="20"/>
      <c r="W29" s="20"/>
      <c r="X29" s="20"/>
      <c r="Y29" s="20"/>
      <c r="Z29" s="6"/>
      <c r="AA29" s="6"/>
      <c r="AB29" s="111"/>
      <c r="AC29" s="24"/>
      <c r="AI29" s="111"/>
      <c r="AM29" s="111"/>
    </row>
    <row r="30" spans="1:39" x14ac:dyDescent="0.25">
      <c r="A30" s="10"/>
      <c r="B30" s="10"/>
      <c r="C30" s="2" t="s">
        <v>634</v>
      </c>
      <c r="D30" s="53" t="s">
        <v>946</v>
      </c>
      <c r="E30" s="52" t="s">
        <v>518</v>
      </c>
      <c r="F30" s="23">
        <v>2</v>
      </c>
      <c r="G30" s="41">
        <v>0.72826327258945778</v>
      </c>
      <c r="H30" s="41">
        <v>0.78434794060514268</v>
      </c>
      <c r="I30" s="22" t="s">
        <v>9</v>
      </c>
      <c r="J30" s="44">
        <v>3089.8867662399298</v>
      </c>
      <c r="K30" s="20">
        <v>0.60461148681394905</v>
      </c>
      <c r="L30" s="27">
        <f t="shared" si="3"/>
        <v>2.300870192548822</v>
      </c>
      <c r="M30" s="60">
        <v>38.063775443908966</v>
      </c>
      <c r="N30" s="61" t="s">
        <v>29</v>
      </c>
      <c r="O30" s="24">
        <f t="shared" si="1"/>
        <v>0</v>
      </c>
      <c r="P30" s="163">
        <f t="shared" si="2"/>
        <v>0</v>
      </c>
      <c r="Q30" s="166">
        <v>29</v>
      </c>
      <c r="R30" s="166">
        <v>1</v>
      </c>
      <c r="S30" s="166">
        <v>1</v>
      </c>
      <c r="T30" s="20"/>
      <c r="U30" s="20"/>
      <c r="V30" s="20"/>
      <c r="W30" s="20"/>
      <c r="X30" s="20"/>
      <c r="Y30" s="20"/>
      <c r="Z30" s="6"/>
      <c r="AA30" s="6"/>
      <c r="AB30" s="111"/>
      <c r="AC30" s="24"/>
      <c r="AI30" s="111"/>
      <c r="AM30" s="111"/>
    </row>
    <row r="31" spans="1:39" x14ac:dyDescent="0.25">
      <c r="A31" s="10"/>
      <c r="B31" s="10"/>
      <c r="C31" s="2" t="s">
        <v>634</v>
      </c>
      <c r="D31" s="53" t="s">
        <v>946</v>
      </c>
      <c r="E31" s="52" t="s">
        <v>518</v>
      </c>
      <c r="F31" s="25">
        <v>3</v>
      </c>
      <c r="G31" s="41">
        <v>0.7254862575742359</v>
      </c>
      <c r="H31" s="41">
        <v>0.7821238518116802</v>
      </c>
      <c r="I31" s="22" t="s">
        <v>9</v>
      </c>
      <c r="J31" s="44">
        <v>3089.8867662399298</v>
      </c>
      <c r="K31" s="20">
        <v>0.60461148681394905</v>
      </c>
      <c r="L31" s="27">
        <f t="shared" si="3"/>
        <v>2.2920965095782866</v>
      </c>
      <c r="M31" s="60">
        <v>38.043937312492325</v>
      </c>
      <c r="N31" s="61" t="s">
        <v>29</v>
      </c>
      <c r="O31" s="24">
        <f t="shared" si="1"/>
        <v>0</v>
      </c>
      <c r="P31" s="163">
        <f t="shared" si="2"/>
        <v>0</v>
      </c>
      <c r="Q31" s="166">
        <v>30</v>
      </c>
      <c r="R31" s="166">
        <v>1</v>
      </c>
      <c r="S31" s="166">
        <v>1</v>
      </c>
      <c r="T31" s="20"/>
      <c r="U31" s="20"/>
      <c r="V31" s="20"/>
      <c r="W31" s="20"/>
      <c r="X31" s="20"/>
      <c r="Y31" s="20"/>
      <c r="Z31" s="6"/>
      <c r="AA31" s="6"/>
      <c r="AB31" s="111"/>
      <c r="AC31" s="24"/>
      <c r="AI31" s="111"/>
      <c r="AM31" s="111"/>
    </row>
    <row r="32" spans="1:39" x14ac:dyDescent="0.25">
      <c r="A32" s="10"/>
      <c r="B32" s="10"/>
      <c r="C32" s="2" t="s">
        <v>634</v>
      </c>
      <c r="D32" s="53" t="s">
        <v>946</v>
      </c>
      <c r="E32" s="52" t="s">
        <v>519</v>
      </c>
      <c r="F32" s="23">
        <v>1</v>
      </c>
      <c r="G32" s="41">
        <v>0.72448084235156485</v>
      </c>
      <c r="H32" s="41">
        <v>0.76623070974683116</v>
      </c>
      <c r="I32" s="22" t="s">
        <v>9</v>
      </c>
      <c r="J32" s="44">
        <v>3089.8867662399298</v>
      </c>
      <c r="K32" s="20">
        <v>0.60461148681394905</v>
      </c>
      <c r="L32" s="27">
        <f t="shared" si="3"/>
        <v>2.2889200073378908</v>
      </c>
      <c r="M32" s="60">
        <v>38.429572665419684</v>
      </c>
      <c r="N32" s="61" t="s">
        <v>29</v>
      </c>
      <c r="O32" s="24">
        <f t="shared" si="1"/>
        <v>0</v>
      </c>
      <c r="P32" s="163">
        <f t="shared" si="2"/>
        <v>1</v>
      </c>
      <c r="Q32" s="166">
        <v>31</v>
      </c>
      <c r="R32" s="166">
        <v>1</v>
      </c>
      <c r="S32" s="166">
        <v>1</v>
      </c>
      <c r="T32" s="20"/>
      <c r="U32" s="20"/>
      <c r="V32" s="20"/>
      <c r="W32" s="20"/>
      <c r="X32" s="20"/>
      <c r="Y32" s="20"/>
      <c r="Z32" s="6"/>
      <c r="AA32" s="6"/>
      <c r="AB32" s="111"/>
      <c r="AC32" s="24"/>
      <c r="AI32" s="111"/>
      <c r="AM32" s="111"/>
    </row>
    <row r="33" spans="1:39" x14ac:dyDescent="0.25">
      <c r="A33" s="10"/>
      <c r="B33" s="10"/>
      <c r="C33" s="2" t="s">
        <v>634</v>
      </c>
      <c r="D33" s="53" t="s">
        <v>946</v>
      </c>
      <c r="E33" s="52" t="s">
        <v>519</v>
      </c>
      <c r="F33" s="23">
        <v>2</v>
      </c>
      <c r="G33" s="41">
        <v>0.73704905141059662</v>
      </c>
      <c r="H33" s="41">
        <v>0.77367667144142049</v>
      </c>
      <c r="I33" s="22" t="s">
        <v>9</v>
      </c>
      <c r="J33" s="44">
        <v>3089.8867662399298</v>
      </c>
      <c r="K33" s="20">
        <v>0.60461148681394905</v>
      </c>
      <c r="L33" s="27">
        <f t="shared" si="3"/>
        <v>2.3286279243591985</v>
      </c>
      <c r="M33" s="60">
        <v>38.580352768516022</v>
      </c>
      <c r="N33" s="61" t="s">
        <v>29</v>
      </c>
      <c r="O33" s="24">
        <f t="shared" si="1"/>
        <v>0</v>
      </c>
      <c r="P33" s="163">
        <f t="shared" si="2"/>
        <v>0</v>
      </c>
      <c r="Q33" s="166">
        <v>32</v>
      </c>
      <c r="R33" s="166">
        <v>1</v>
      </c>
      <c r="S33" s="166">
        <v>1</v>
      </c>
      <c r="T33" s="20"/>
      <c r="U33" s="20"/>
      <c r="V33" s="20"/>
      <c r="W33" s="20"/>
      <c r="X33" s="20"/>
      <c r="Y33" s="20"/>
      <c r="Z33" s="6"/>
      <c r="AA33" s="6"/>
      <c r="AB33" s="111"/>
      <c r="AC33" s="24"/>
      <c r="AI33" s="111"/>
      <c r="AM33" s="111"/>
    </row>
    <row r="34" spans="1:39" x14ac:dyDescent="0.25">
      <c r="A34" s="10"/>
      <c r="B34" s="10"/>
      <c r="C34" s="2" t="s">
        <v>634</v>
      </c>
      <c r="D34" s="53" t="s">
        <v>946</v>
      </c>
      <c r="E34" s="52" t="s">
        <v>519</v>
      </c>
      <c r="F34" s="25">
        <v>3</v>
      </c>
      <c r="G34" s="41">
        <v>0.73348496164030141</v>
      </c>
      <c r="H34" s="41">
        <v>0.77087070511935973</v>
      </c>
      <c r="I34" s="22" t="s">
        <v>9</v>
      </c>
      <c r="J34" s="44">
        <v>3089.8867662399298</v>
      </c>
      <c r="K34" s="20">
        <v>0.60461148681394905</v>
      </c>
      <c r="L34" s="27">
        <f t="shared" si="3"/>
        <v>2.317367562585245</v>
      </c>
      <c r="M34" s="60">
        <v>38.556072660144089</v>
      </c>
      <c r="N34" s="61" t="s">
        <v>29</v>
      </c>
      <c r="O34" s="24">
        <f t="shared" si="1"/>
        <v>0</v>
      </c>
      <c r="P34" s="163">
        <f t="shared" si="2"/>
        <v>0</v>
      </c>
      <c r="Q34" s="166">
        <v>33</v>
      </c>
      <c r="R34" s="166">
        <v>1</v>
      </c>
      <c r="S34" s="166">
        <v>1</v>
      </c>
      <c r="T34" s="20"/>
      <c r="U34" s="20"/>
      <c r="V34" s="20"/>
      <c r="W34" s="20"/>
      <c r="X34" s="20"/>
      <c r="Y34" s="20"/>
      <c r="Z34" s="6"/>
      <c r="AA34" s="6"/>
      <c r="AB34" s="111"/>
      <c r="AC34" s="24"/>
      <c r="AI34" s="111"/>
      <c r="AM34" s="111"/>
    </row>
    <row r="35" spans="1:39" x14ac:dyDescent="0.25">
      <c r="A35" s="10"/>
      <c r="B35" s="10"/>
      <c r="C35" s="2" t="s">
        <v>634</v>
      </c>
      <c r="D35" s="53" t="s">
        <v>946</v>
      </c>
      <c r="E35" s="52" t="s">
        <v>520</v>
      </c>
      <c r="F35" s="23">
        <v>1</v>
      </c>
      <c r="G35" s="41">
        <v>0.71565083456448619</v>
      </c>
      <c r="H35" s="41">
        <v>0.76396384241770099</v>
      </c>
      <c r="I35" s="22" t="s">
        <v>9</v>
      </c>
      <c r="J35" s="44">
        <v>3089.8867662399298</v>
      </c>
      <c r="K35" s="20">
        <v>0.60461148681394905</v>
      </c>
      <c r="L35" s="27">
        <f t="shared" si="3"/>
        <v>2.2610225388234837</v>
      </c>
      <c r="M35" s="60">
        <v>38.242624835621974</v>
      </c>
      <c r="N35" s="61" t="s">
        <v>29</v>
      </c>
      <c r="O35" s="24">
        <f t="shared" si="1"/>
        <v>0</v>
      </c>
      <c r="P35" s="163">
        <f t="shared" si="2"/>
        <v>1</v>
      </c>
      <c r="Q35" s="166">
        <v>34</v>
      </c>
      <c r="R35" s="166">
        <v>1</v>
      </c>
      <c r="S35" s="166">
        <v>1</v>
      </c>
      <c r="T35" s="20"/>
      <c r="U35" s="20"/>
      <c r="V35" s="20"/>
      <c r="W35" s="20"/>
      <c r="X35" s="20"/>
      <c r="Y35" s="20"/>
      <c r="Z35" s="6"/>
      <c r="AA35" s="6"/>
      <c r="AB35" s="111"/>
      <c r="AC35" s="24"/>
      <c r="AI35" s="111"/>
      <c r="AM35" s="111"/>
    </row>
    <row r="36" spans="1:39" x14ac:dyDescent="0.25">
      <c r="A36" s="10"/>
      <c r="B36" s="10"/>
      <c r="C36" s="2" t="s">
        <v>634</v>
      </c>
      <c r="D36" s="53" t="s">
        <v>946</v>
      </c>
      <c r="E36" s="52" t="s">
        <v>520</v>
      </c>
      <c r="F36" s="23">
        <v>2</v>
      </c>
      <c r="G36" s="41">
        <v>0.72127526293231348</v>
      </c>
      <c r="H36" s="41">
        <v>0.77568614788505008</v>
      </c>
      <c r="I36" s="22" t="s">
        <v>9</v>
      </c>
      <c r="J36" s="44">
        <v>3089.8867662399298</v>
      </c>
      <c r="K36" s="20">
        <v>0.60461148681394905</v>
      </c>
      <c r="L36" s="27">
        <f t="shared" si="3"/>
        <v>2.2787923208085701</v>
      </c>
      <c r="M36" s="60">
        <v>38.093347895742532</v>
      </c>
      <c r="N36" s="61" t="s">
        <v>29</v>
      </c>
      <c r="O36" s="24">
        <f t="shared" si="1"/>
        <v>0</v>
      </c>
      <c r="P36" s="163">
        <f t="shared" si="2"/>
        <v>0</v>
      </c>
      <c r="Q36" s="166">
        <v>35</v>
      </c>
      <c r="R36" s="166">
        <v>1</v>
      </c>
      <c r="S36" s="166">
        <v>1</v>
      </c>
      <c r="T36" s="20"/>
      <c r="U36" s="20"/>
      <c r="V36" s="20"/>
      <c r="W36" s="20"/>
      <c r="X36" s="20"/>
      <c r="Y36" s="20"/>
      <c r="Z36" s="6"/>
      <c r="AA36" s="6"/>
      <c r="AB36" s="111"/>
      <c r="AC36" s="24"/>
      <c r="AI36" s="111"/>
      <c r="AM36" s="111"/>
    </row>
    <row r="37" spans="1:39" x14ac:dyDescent="0.25">
      <c r="A37" s="10"/>
      <c r="B37" s="10"/>
      <c r="C37" s="2" t="s">
        <v>634</v>
      </c>
      <c r="D37" s="53" t="s">
        <v>946</v>
      </c>
      <c r="E37" s="52" t="s">
        <v>520</v>
      </c>
      <c r="F37" s="25">
        <v>3</v>
      </c>
      <c r="G37" s="41">
        <v>0.71549927873056574</v>
      </c>
      <c r="H37" s="41">
        <v>0.77700325077918164</v>
      </c>
      <c r="I37" s="22" t="s">
        <v>9</v>
      </c>
      <c r="J37" s="44">
        <v>3089.8867662399298</v>
      </c>
      <c r="K37" s="20">
        <v>0.60461148681394905</v>
      </c>
      <c r="L37" s="27">
        <f t="shared" si="3"/>
        <v>2.2605437143188039</v>
      </c>
      <c r="M37" s="60">
        <v>37.896170133761167</v>
      </c>
      <c r="N37" s="61" t="s">
        <v>29</v>
      </c>
      <c r="O37" s="24">
        <f t="shared" si="1"/>
        <v>0</v>
      </c>
      <c r="P37" s="163">
        <f t="shared" si="2"/>
        <v>0</v>
      </c>
      <c r="Q37" s="166">
        <v>36</v>
      </c>
      <c r="R37" s="166">
        <v>1</v>
      </c>
      <c r="S37" s="166">
        <v>1</v>
      </c>
      <c r="T37" s="20"/>
      <c r="U37" s="20"/>
      <c r="V37" s="20"/>
      <c r="W37" s="20"/>
      <c r="X37" s="20"/>
      <c r="Y37" s="20"/>
      <c r="Z37" s="6"/>
      <c r="AA37" s="6"/>
      <c r="AB37" s="111"/>
      <c r="AC37" s="24"/>
      <c r="AI37" s="111"/>
      <c r="AM37" s="111"/>
    </row>
    <row r="38" spans="1:39" x14ac:dyDescent="0.25">
      <c r="A38" s="10"/>
      <c r="B38" s="10"/>
      <c r="C38" s="2" t="s">
        <v>634</v>
      </c>
      <c r="D38" s="53" t="s">
        <v>946</v>
      </c>
      <c r="E38" s="52" t="s">
        <v>521</v>
      </c>
      <c r="F38" s="23">
        <v>1</v>
      </c>
      <c r="G38" s="41">
        <v>0.70923444341249831</v>
      </c>
      <c r="H38" s="41">
        <v>0.76812639532886828</v>
      </c>
      <c r="I38" s="22" t="s">
        <v>9</v>
      </c>
      <c r="J38" s="44">
        <v>3089.8867662399298</v>
      </c>
      <c r="K38" s="20">
        <v>0.60461148681394905</v>
      </c>
      <c r="L38" s="27">
        <f t="shared" si="3"/>
        <v>2.2407506348280375</v>
      </c>
      <c r="M38" s="60">
        <v>37.950846006900044</v>
      </c>
      <c r="N38" s="61" t="s">
        <v>29</v>
      </c>
      <c r="O38" s="24">
        <f t="shared" si="1"/>
        <v>0</v>
      </c>
      <c r="P38" s="163">
        <f t="shared" si="2"/>
        <v>1</v>
      </c>
      <c r="Q38" s="166">
        <v>37</v>
      </c>
      <c r="R38" s="166">
        <v>1</v>
      </c>
      <c r="S38" s="166">
        <v>1</v>
      </c>
      <c r="T38" s="20"/>
      <c r="U38" s="20"/>
      <c r="V38" s="20"/>
      <c r="W38" s="20"/>
      <c r="X38" s="20"/>
      <c r="Y38" s="20"/>
      <c r="Z38" s="6"/>
      <c r="AA38" s="6"/>
      <c r="AB38" s="111"/>
      <c r="AC38" s="24"/>
      <c r="AI38" s="111"/>
      <c r="AM38" s="111"/>
    </row>
    <row r="39" spans="1:39" x14ac:dyDescent="0.25">
      <c r="A39" s="10"/>
      <c r="B39" s="10"/>
      <c r="C39" s="2" t="s">
        <v>634</v>
      </c>
      <c r="D39" s="53" t="s">
        <v>946</v>
      </c>
      <c r="E39" s="52" t="s">
        <v>521</v>
      </c>
      <c r="F39" s="23">
        <v>2</v>
      </c>
      <c r="G39" s="41">
        <v>0.70067560951728192</v>
      </c>
      <c r="H39" s="41">
        <v>0.77451567805072896</v>
      </c>
      <c r="I39" s="22" t="s">
        <v>9</v>
      </c>
      <c r="J39" s="44">
        <v>3089.8867662399298</v>
      </c>
      <c r="K39" s="20">
        <v>0.60461148681394905</v>
      </c>
      <c r="L39" s="27">
        <f t="shared" si="3"/>
        <v>2.2137099113236665</v>
      </c>
      <c r="M39" s="60">
        <v>37.53497848637496</v>
      </c>
      <c r="N39" s="61" t="s">
        <v>29</v>
      </c>
      <c r="O39" s="24">
        <f t="shared" si="1"/>
        <v>0</v>
      </c>
      <c r="P39" s="163">
        <f t="shared" si="2"/>
        <v>0</v>
      </c>
      <c r="Q39" s="166">
        <v>38</v>
      </c>
      <c r="R39" s="166">
        <v>1</v>
      </c>
      <c r="S39" s="166">
        <v>1</v>
      </c>
      <c r="T39" s="20"/>
      <c r="U39" s="20"/>
      <c r="V39" s="20"/>
      <c r="W39" s="20"/>
      <c r="X39" s="20"/>
      <c r="Y39" s="20"/>
      <c r="Z39" s="6"/>
      <c r="AA39" s="6"/>
      <c r="AB39" s="111"/>
      <c r="AC39" s="24"/>
      <c r="AI39" s="111"/>
      <c r="AM39" s="111"/>
    </row>
    <row r="40" spans="1:39" x14ac:dyDescent="0.25">
      <c r="A40" s="10"/>
      <c r="B40" s="10"/>
      <c r="C40" s="2" t="s">
        <v>634</v>
      </c>
      <c r="D40" s="53" t="s">
        <v>946</v>
      </c>
      <c r="E40" s="52" t="s">
        <v>521</v>
      </c>
      <c r="F40" s="25">
        <v>3</v>
      </c>
      <c r="G40" s="41">
        <v>0.68800528484695966</v>
      </c>
      <c r="H40" s="41">
        <v>0.7647737765466297</v>
      </c>
      <c r="I40" s="22" t="s">
        <v>9</v>
      </c>
      <c r="J40" s="44">
        <v>3089.8867662399298</v>
      </c>
      <c r="K40" s="20">
        <v>0.60461148681394905</v>
      </c>
      <c r="L40" s="27">
        <f t="shared" si="3"/>
        <v>2.1736793709118136</v>
      </c>
      <c r="M40" s="60">
        <v>37.420495329026323</v>
      </c>
      <c r="N40" s="61" t="s">
        <v>29</v>
      </c>
      <c r="O40" s="24">
        <f t="shared" si="1"/>
        <v>0</v>
      </c>
      <c r="P40" s="163">
        <f t="shared" si="2"/>
        <v>0</v>
      </c>
      <c r="Q40" s="166">
        <v>39</v>
      </c>
      <c r="R40" s="166">
        <v>1</v>
      </c>
      <c r="S40" s="166">
        <v>1</v>
      </c>
      <c r="T40" s="20"/>
      <c r="U40" s="20"/>
      <c r="V40" s="20"/>
      <c r="W40" s="20"/>
      <c r="X40" s="20"/>
      <c r="Y40" s="20"/>
      <c r="Z40" s="6"/>
      <c r="AA40" s="6"/>
      <c r="AB40" s="111"/>
      <c r="AC40" s="24"/>
      <c r="AI40" s="111"/>
      <c r="AM40" s="111"/>
    </row>
    <row r="41" spans="1:39" x14ac:dyDescent="0.25">
      <c r="A41" s="10"/>
      <c r="B41" s="10"/>
      <c r="C41" s="8"/>
      <c r="D41" s="54"/>
      <c r="E41" s="54"/>
      <c r="F41" s="54"/>
      <c r="G41" s="193"/>
      <c r="H41" s="193"/>
      <c r="I41" s="42"/>
      <c r="J41" s="45"/>
      <c r="K41" s="46"/>
      <c r="L41" s="48"/>
      <c r="M41" s="55"/>
      <c r="N41" s="9"/>
      <c r="O41" s="164"/>
      <c r="P41" s="164"/>
      <c r="Q41" s="169"/>
      <c r="R41" s="169"/>
      <c r="S41" s="169"/>
      <c r="T41" s="46"/>
      <c r="U41" s="46"/>
      <c r="V41" s="46"/>
      <c r="W41" s="46"/>
      <c r="X41" s="46"/>
      <c r="Y41" s="46"/>
      <c r="Z41" s="17"/>
      <c r="AA41" s="17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</row>
    <row r="42" spans="1:39" x14ac:dyDescent="0.25">
      <c r="A42" s="10"/>
      <c r="B42" s="10"/>
      <c r="C42" s="2" t="s">
        <v>635</v>
      </c>
      <c r="D42" s="39" t="s">
        <v>522</v>
      </c>
      <c r="E42" s="38" t="s">
        <v>30</v>
      </c>
      <c r="F42" s="38">
        <v>1</v>
      </c>
      <c r="G42" s="41">
        <v>1.2786731073398026</v>
      </c>
      <c r="H42" s="41">
        <v>1.2661359240768226</v>
      </c>
      <c r="I42" s="57" t="s">
        <v>12</v>
      </c>
      <c r="J42" s="58">
        <v>1696.80766954417</v>
      </c>
      <c r="K42" s="59">
        <v>0.61279470700705407</v>
      </c>
      <c r="L42" s="26">
        <f t="shared" si="0"/>
        <v>2.2184686455767411</v>
      </c>
      <c r="M42" s="60">
        <v>38.916529078559726</v>
      </c>
      <c r="N42" s="61" t="s">
        <v>29</v>
      </c>
      <c r="O42" s="24">
        <f t="shared" si="1"/>
        <v>1</v>
      </c>
      <c r="P42" s="163">
        <f>IF(F42=1,1,0)</f>
        <v>1</v>
      </c>
      <c r="Q42" s="166">
        <v>1</v>
      </c>
      <c r="R42" s="166">
        <v>1</v>
      </c>
      <c r="S42" s="166">
        <v>1</v>
      </c>
      <c r="T42" s="27">
        <f>AVERAGE(L42:L49)</f>
        <v>2.2894216269165213</v>
      </c>
      <c r="U42" s="27">
        <f>STDEVA(L42:L49)</f>
        <v>4.5484015932127995E-2</v>
      </c>
      <c r="V42" s="24">
        <f>978*T42/AA42</f>
        <v>1119.5271755621789</v>
      </c>
      <c r="W42" s="24">
        <f>978*U42/AA42</f>
        <v>22.24168379081059</v>
      </c>
      <c r="X42" s="27">
        <f>AVERAGE(M42:M49)</f>
        <v>39.358075768180449</v>
      </c>
      <c r="Y42" s="27">
        <f>STDEVA(M42:M49)</f>
        <v>0.28402754710594708</v>
      </c>
      <c r="Z42" s="6">
        <v>34</v>
      </c>
      <c r="AA42" s="6">
        <v>2</v>
      </c>
      <c r="AB42" s="111"/>
      <c r="AC42" s="25">
        <f>SUM(O42:O49)</f>
        <v>1</v>
      </c>
      <c r="AD42" s="25">
        <f>SUM(P42:P49)</f>
        <v>2</v>
      </c>
      <c r="AE42" s="25">
        <f>SUM(R42:R49)</f>
        <v>8</v>
      </c>
      <c r="AF42" s="6">
        <v>1</v>
      </c>
      <c r="AG42" s="23">
        <v>2</v>
      </c>
      <c r="AH42" s="25">
        <f>SUM(S42:S49)</f>
        <v>8</v>
      </c>
      <c r="AI42" s="111"/>
      <c r="AJ42" s="23">
        <v>1</v>
      </c>
      <c r="AM42" s="111"/>
    </row>
    <row r="43" spans="1:39" x14ac:dyDescent="0.25">
      <c r="A43" s="10"/>
      <c r="B43" s="10"/>
      <c r="C43" s="2" t="s">
        <v>635</v>
      </c>
      <c r="D43" s="39" t="s">
        <v>522</v>
      </c>
      <c r="E43" s="38" t="s">
        <v>30</v>
      </c>
      <c r="F43" s="38">
        <v>2</v>
      </c>
      <c r="G43" s="41">
        <v>1.3247078464106847</v>
      </c>
      <c r="H43" s="41">
        <v>1.2831114544050159</v>
      </c>
      <c r="I43" s="57" t="s">
        <v>12</v>
      </c>
      <c r="J43" s="58">
        <v>1696.80766954417</v>
      </c>
      <c r="K43" s="59">
        <v>0.61279470700705407</v>
      </c>
      <c r="L43" s="26">
        <f t="shared" si="0"/>
        <v>2.2983378667637937</v>
      </c>
      <c r="M43" s="60">
        <v>39.352143416569497</v>
      </c>
      <c r="N43" s="61" t="s">
        <v>29</v>
      </c>
      <c r="O43" s="24">
        <f t="shared" si="1"/>
        <v>0</v>
      </c>
      <c r="P43" s="163">
        <f t="shared" ref="P43:P109" si="4">IF(F43=1,1,0)</f>
        <v>0</v>
      </c>
      <c r="Q43" s="166">
        <v>2</v>
      </c>
      <c r="R43" s="166">
        <v>1</v>
      </c>
      <c r="S43" s="166">
        <v>1</v>
      </c>
      <c r="T43" s="20"/>
      <c r="U43" s="20"/>
      <c r="V43" s="20"/>
      <c r="W43" s="20"/>
      <c r="X43" s="20"/>
      <c r="Y43" s="20"/>
      <c r="Z43" s="6"/>
      <c r="AA43" s="6"/>
      <c r="AB43" s="111"/>
      <c r="AC43" s="24"/>
      <c r="AI43" s="111"/>
      <c r="AM43" s="111"/>
    </row>
    <row r="44" spans="1:39" x14ac:dyDescent="0.25">
      <c r="A44" s="10"/>
      <c r="B44" s="10"/>
      <c r="C44" s="2" t="s">
        <v>635</v>
      </c>
      <c r="D44" s="39" t="s">
        <v>522</v>
      </c>
      <c r="E44" s="38" t="s">
        <v>30</v>
      </c>
      <c r="F44" s="38">
        <v>3</v>
      </c>
      <c r="G44" s="41">
        <v>1.3441167931649454</v>
      </c>
      <c r="H44" s="41">
        <v>1.2830122438232325</v>
      </c>
      <c r="I44" s="57" t="s">
        <v>12</v>
      </c>
      <c r="J44" s="58">
        <v>1696.80766954417</v>
      </c>
      <c r="K44" s="59">
        <v>0.61279470700705407</v>
      </c>
      <c r="L44" s="26">
        <f t="shared" si="0"/>
        <v>2.3320119462222846</v>
      </c>
      <c r="M44" s="60">
        <v>39.638733785041779</v>
      </c>
      <c r="N44" s="61" t="s">
        <v>29</v>
      </c>
      <c r="O44" s="24">
        <f t="shared" si="1"/>
        <v>0</v>
      </c>
      <c r="P44" s="163">
        <f t="shared" si="4"/>
        <v>0</v>
      </c>
      <c r="Q44" s="166">
        <v>3</v>
      </c>
      <c r="R44" s="166">
        <v>1</v>
      </c>
      <c r="S44" s="166">
        <v>1</v>
      </c>
      <c r="T44" s="20"/>
      <c r="U44" s="20"/>
      <c r="V44" s="20"/>
      <c r="W44" s="20"/>
      <c r="X44" s="20"/>
      <c r="Y44" s="20"/>
      <c r="Z44" s="6"/>
      <c r="AA44" s="6"/>
      <c r="AB44" s="111"/>
      <c r="AC44" s="24"/>
      <c r="AI44" s="111"/>
      <c r="AM44" s="111"/>
    </row>
    <row r="45" spans="1:39" x14ac:dyDescent="0.25">
      <c r="A45" s="10"/>
      <c r="B45" s="10"/>
      <c r="C45" s="2" t="s">
        <v>635</v>
      </c>
      <c r="D45" s="39" t="s">
        <v>522</v>
      </c>
      <c r="E45" s="38" t="s">
        <v>30</v>
      </c>
      <c r="F45" s="38">
        <v>4</v>
      </c>
      <c r="G45" s="41">
        <v>1.2789533047597563</v>
      </c>
      <c r="H45" s="41">
        <v>1.2620545983247256</v>
      </c>
      <c r="I45" s="57" t="s">
        <v>12</v>
      </c>
      <c r="J45" s="58">
        <v>1696.80766954417</v>
      </c>
      <c r="K45" s="59">
        <v>0.61279470700705407</v>
      </c>
      <c r="L45" s="26">
        <f t="shared" si="0"/>
        <v>2.2189547817026756</v>
      </c>
      <c r="M45" s="60">
        <v>38.984914291134572</v>
      </c>
      <c r="N45" s="61" t="s">
        <v>29</v>
      </c>
      <c r="O45" s="24">
        <f t="shared" si="1"/>
        <v>0</v>
      </c>
      <c r="P45" s="163">
        <f t="shared" si="4"/>
        <v>0</v>
      </c>
      <c r="Q45" s="166">
        <v>4</v>
      </c>
      <c r="R45" s="166">
        <v>1</v>
      </c>
      <c r="S45" s="166">
        <v>1</v>
      </c>
      <c r="T45" s="20"/>
      <c r="U45" s="20"/>
      <c r="V45" s="20"/>
      <c r="W45" s="20"/>
      <c r="X45" s="20"/>
      <c r="Y45" s="20"/>
      <c r="Z45" s="6"/>
      <c r="AA45" s="6"/>
      <c r="AB45" s="111"/>
      <c r="AC45" s="24"/>
      <c r="AI45" s="111"/>
      <c r="AM45" s="111"/>
    </row>
    <row r="46" spans="1:39" x14ac:dyDescent="0.25">
      <c r="A46" s="10"/>
      <c r="B46" s="10"/>
      <c r="C46" s="2" t="s">
        <v>635</v>
      </c>
      <c r="D46" s="39" t="s">
        <v>522</v>
      </c>
      <c r="E46" s="38" t="s">
        <v>30</v>
      </c>
      <c r="F46" s="38">
        <v>5</v>
      </c>
      <c r="G46" s="41">
        <v>1.3346275279460704</v>
      </c>
      <c r="H46" s="41">
        <v>1.2727928903324761</v>
      </c>
      <c r="I46" s="57" t="s">
        <v>12</v>
      </c>
      <c r="J46" s="58">
        <v>1696.80766954417</v>
      </c>
      <c r="K46" s="59">
        <v>0.61279470700705407</v>
      </c>
      <c r="L46" s="26">
        <f t="shared" si="0"/>
        <v>2.315548287733812</v>
      </c>
      <c r="M46" s="60">
        <v>39.656551038948471</v>
      </c>
      <c r="N46" s="61" t="s">
        <v>29</v>
      </c>
      <c r="O46" s="24">
        <f t="shared" si="1"/>
        <v>0</v>
      </c>
      <c r="P46" s="163">
        <f t="shared" si="4"/>
        <v>0</v>
      </c>
      <c r="Q46" s="166">
        <v>5</v>
      </c>
      <c r="R46" s="166">
        <v>1</v>
      </c>
      <c r="S46" s="166">
        <v>1</v>
      </c>
      <c r="T46" s="20"/>
      <c r="U46" s="20"/>
      <c r="V46" s="20"/>
      <c r="W46" s="20"/>
      <c r="X46" s="20"/>
      <c r="Y46" s="20"/>
      <c r="Z46" s="6"/>
      <c r="AA46" s="6"/>
      <c r="AB46" s="111"/>
      <c r="AC46" s="24"/>
      <c r="AI46" s="111"/>
      <c r="AM46" s="111"/>
    </row>
    <row r="47" spans="1:39" x14ac:dyDescent="0.25">
      <c r="A47" s="10"/>
      <c r="B47" s="10"/>
      <c r="C47" s="2" t="s">
        <v>635</v>
      </c>
      <c r="D47" s="39" t="s">
        <v>522</v>
      </c>
      <c r="E47" s="38" t="s">
        <v>31</v>
      </c>
      <c r="F47" s="38">
        <v>1</v>
      </c>
      <c r="G47" s="41">
        <v>1.3416973200210194</v>
      </c>
      <c r="H47" s="41">
        <v>1.2837966101694915</v>
      </c>
      <c r="I47" s="57" t="s">
        <v>12</v>
      </c>
      <c r="J47" s="58">
        <v>1696.80766954417</v>
      </c>
      <c r="K47" s="59">
        <v>0.61279470700705407</v>
      </c>
      <c r="L47" s="26">
        <f t="shared" si="0"/>
        <v>2.3278142155608634</v>
      </c>
      <c r="M47" s="60">
        <v>39.591568417800403</v>
      </c>
      <c r="N47" s="61" t="s">
        <v>29</v>
      </c>
      <c r="O47" s="24">
        <f t="shared" si="1"/>
        <v>0</v>
      </c>
      <c r="P47" s="163">
        <f t="shared" si="4"/>
        <v>1</v>
      </c>
      <c r="Q47" s="166">
        <v>6</v>
      </c>
      <c r="R47" s="166">
        <v>1</v>
      </c>
      <c r="S47" s="166">
        <v>1</v>
      </c>
      <c r="T47" s="20"/>
      <c r="U47" s="20"/>
      <c r="V47" s="20"/>
      <c r="W47" s="20"/>
      <c r="X47" s="20"/>
      <c r="Y47" s="20"/>
      <c r="Z47" s="6"/>
      <c r="AA47" s="6"/>
      <c r="AB47" s="111"/>
      <c r="AC47" s="24"/>
      <c r="AI47" s="111"/>
      <c r="AM47" s="111"/>
    </row>
    <row r="48" spans="1:39" x14ac:dyDescent="0.25">
      <c r="A48" s="10"/>
      <c r="B48" s="10"/>
      <c r="C48" s="2" t="s">
        <v>635</v>
      </c>
      <c r="D48" s="39" t="s">
        <v>522</v>
      </c>
      <c r="E48" s="38" t="s">
        <v>31</v>
      </c>
      <c r="F48" s="38">
        <v>2</v>
      </c>
      <c r="G48" s="41">
        <v>1.3226278060743255</v>
      </c>
      <c r="H48" s="41">
        <v>1.2845846209780041</v>
      </c>
      <c r="I48" s="57" t="s">
        <v>12</v>
      </c>
      <c r="J48" s="58">
        <v>1696.80766954417</v>
      </c>
      <c r="K48" s="59">
        <v>0.61279470700705407</v>
      </c>
      <c r="L48" s="26">
        <f t="shared" si="0"/>
        <v>2.2947290442733075</v>
      </c>
      <c r="M48" s="60">
        <v>39.298655821352177</v>
      </c>
      <c r="N48" s="61" t="s">
        <v>29</v>
      </c>
      <c r="O48" s="24">
        <f t="shared" si="1"/>
        <v>0</v>
      </c>
      <c r="P48" s="163">
        <f t="shared" si="4"/>
        <v>0</v>
      </c>
      <c r="Q48" s="166">
        <v>7</v>
      </c>
      <c r="R48" s="166">
        <v>1</v>
      </c>
      <c r="S48" s="166">
        <v>1</v>
      </c>
      <c r="T48" s="20"/>
      <c r="U48" s="20"/>
      <c r="V48" s="20"/>
      <c r="W48" s="20"/>
      <c r="X48" s="20"/>
      <c r="Y48" s="20"/>
      <c r="Z48" s="6"/>
      <c r="AA48" s="6"/>
      <c r="AB48" s="111"/>
      <c r="AC48" s="24"/>
      <c r="AI48" s="111"/>
      <c r="AM48" s="111"/>
    </row>
    <row r="49" spans="1:39" x14ac:dyDescent="0.25">
      <c r="A49" s="10"/>
      <c r="B49" s="10"/>
      <c r="C49" s="2" t="s">
        <v>635</v>
      </c>
      <c r="D49" s="39" t="s">
        <v>522</v>
      </c>
      <c r="E49" s="38" t="s">
        <v>31</v>
      </c>
      <c r="F49" s="38">
        <v>3</v>
      </c>
      <c r="G49" s="41">
        <v>1.3311461794019934</v>
      </c>
      <c r="H49" s="41">
        <v>1.2845414233656758</v>
      </c>
      <c r="I49" s="57" t="s">
        <v>12</v>
      </c>
      <c r="J49" s="58">
        <v>1696.80766954417</v>
      </c>
      <c r="K49" s="59">
        <v>0.61279470700705407</v>
      </c>
      <c r="L49" s="26">
        <f t="shared" si="0"/>
        <v>2.3095082274986933</v>
      </c>
      <c r="M49" s="60">
        <v>39.425510296036968</v>
      </c>
      <c r="N49" s="61" t="s">
        <v>29</v>
      </c>
      <c r="O49" s="24">
        <f t="shared" si="1"/>
        <v>0</v>
      </c>
      <c r="P49" s="163">
        <f t="shared" si="4"/>
        <v>0</v>
      </c>
      <c r="Q49" s="166">
        <v>8</v>
      </c>
      <c r="R49" s="166">
        <v>1</v>
      </c>
      <c r="S49" s="166">
        <v>1</v>
      </c>
      <c r="T49" s="20"/>
      <c r="U49" s="20"/>
      <c r="V49" s="20"/>
      <c r="W49" s="20"/>
      <c r="X49" s="20"/>
      <c r="Y49" s="20"/>
      <c r="Z49" s="6"/>
      <c r="AA49" s="6"/>
      <c r="AB49" s="111"/>
      <c r="AC49" s="24"/>
      <c r="AI49" s="111"/>
      <c r="AM49" s="111"/>
    </row>
    <row r="50" spans="1:39" x14ac:dyDescent="0.25">
      <c r="A50" s="10"/>
      <c r="B50" s="10"/>
      <c r="C50" s="8"/>
      <c r="D50" s="16"/>
      <c r="E50" s="16"/>
      <c r="F50" s="16"/>
      <c r="G50" s="194"/>
      <c r="H50" s="194"/>
      <c r="I50" s="42"/>
      <c r="J50" s="45"/>
      <c r="K50" s="46"/>
      <c r="L50" s="48"/>
      <c r="M50" s="56"/>
      <c r="N50" s="11"/>
      <c r="O50" s="165"/>
      <c r="P50" s="165"/>
      <c r="Q50" s="169"/>
      <c r="R50" s="169"/>
      <c r="S50" s="169"/>
      <c r="T50" s="93"/>
      <c r="U50" s="93"/>
      <c r="V50" s="93"/>
      <c r="W50" s="93"/>
      <c r="X50" s="93"/>
      <c r="Y50" s="93"/>
      <c r="Z50" s="97"/>
      <c r="AA50" s="97"/>
      <c r="AB50" s="111"/>
      <c r="AC50" s="112"/>
      <c r="AD50" s="112"/>
      <c r="AE50" s="112"/>
      <c r="AF50" s="112"/>
      <c r="AG50" s="112"/>
      <c r="AH50" s="112"/>
      <c r="AI50" s="111"/>
      <c r="AJ50" s="112"/>
      <c r="AK50" s="112"/>
      <c r="AL50" s="112"/>
      <c r="AM50" s="111"/>
    </row>
    <row r="51" spans="1:39" x14ac:dyDescent="0.25">
      <c r="A51" s="10"/>
      <c r="B51" s="10"/>
      <c r="C51" s="2" t="s">
        <v>636</v>
      </c>
      <c r="D51" s="51" t="s">
        <v>523</v>
      </c>
      <c r="E51" s="52" t="s">
        <v>30</v>
      </c>
      <c r="F51" s="38">
        <v>1</v>
      </c>
      <c r="G51" s="41">
        <v>1.7293434157137588</v>
      </c>
      <c r="H51" s="41">
        <v>1.6553148950349881</v>
      </c>
      <c r="I51" s="57" t="s">
        <v>12</v>
      </c>
      <c r="J51" s="58">
        <v>1696.80766954417</v>
      </c>
      <c r="K51" s="59">
        <v>0.61279470700705407</v>
      </c>
      <c r="L51" s="26">
        <f t="shared" si="0"/>
        <v>3.0003713405509385</v>
      </c>
      <c r="M51" s="60">
        <v>39.584465777632161</v>
      </c>
      <c r="N51" s="61" t="s">
        <v>29</v>
      </c>
      <c r="O51" s="24">
        <f t="shared" si="1"/>
        <v>1</v>
      </c>
      <c r="P51" s="163">
        <f t="shared" si="4"/>
        <v>1</v>
      </c>
      <c r="Q51" s="166">
        <v>1</v>
      </c>
      <c r="R51" s="166">
        <v>1</v>
      </c>
      <c r="S51" s="166">
        <v>1</v>
      </c>
      <c r="T51" s="27">
        <f>AVERAGE(L51:L62)</f>
        <v>3.0146532166081976</v>
      </c>
      <c r="U51" s="27">
        <f>STDEVA(L51:L62)</f>
        <v>4.6712857396932705E-2</v>
      </c>
      <c r="V51" s="24">
        <f>978*T51/AA51</f>
        <v>1474.1654229214087</v>
      </c>
      <c r="W51" s="24">
        <f>978*U51/AA51</f>
        <v>22.842587267100093</v>
      </c>
      <c r="X51" s="27">
        <f>AVERAGE(M51:M62)</f>
        <v>39.537303228155828</v>
      </c>
      <c r="Y51" s="27">
        <f>STDEVA(M51:M62)</f>
        <v>0.19290426653101242</v>
      </c>
      <c r="Z51" s="6">
        <v>34</v>
      </c>
      <c r="AA51" s="6">
        <v>2</v>
      </c>
      <c r="AB51" s="111"/>
      <c r="AC51" s="25">
        <f>SUM(O51:O62)</f>
        <v>1</v>
      </c>
      <c r="AD51" s="25">
        <f>SUM(P51:P62)</f>
        <v>5</v>
      </c>
      <c r="AE51" s="25">
        <f>SUM(R51:R62)</f>
        <v>12</v>
      </c>
      <c r="AF51" s="6">
        <v>1</v>
      </c>
      <c r="AG51" s="23">
        <v>5</v>
      </c>
      <c r="AH51" s="25">
        <f>SUM(S51:S62)</f>
        <v>12</v>
      </c>
      <c r="AI51" s="111"/>
      <c r="AJ51" s="23">
        <v>1</v>
      </c>
      <c r="AM51" s="111"/>
    </row>
    <row r="52" spans="1:39" x14ac:dyDescent="0.25">
      <c r="A52" s="10"/>
      <c r="B52" s="10"/>
      <c r="C52" s="2" t="s">
        <v>636</v>
      </c>
      <c r="D52" s="51" t="s">
        <v>523</v>
      </c>
      <c r="E52" s="52" t="s">
        <v>30</v>
      </c>
      <c r="F52" s="38">
        <v>2</v>
      </c>
      <c r="G52" s="41">
        <v>1.7235973983435497</v>
      </c>
      <c r="H52" s="41">
        <v>1.6500360112617036</v>
      </c>
      <c r="I52" s="57" t="s">
        <v>12</v>
      </c>
      <c r="J52" s="58">
        <v>1696.80766954417</v>
      </c>
      <c r="K52" s="59">
        <v>0.61279470700705407</v>
      </c>
      <c r="L52" s="26">
        <f t="shared" si="0"/>
        <v>2.9904021316111589</v>
      </c>
      <c r="M52" s="60">
        <v>39.581843679643924</v>
      </c>
      <c r="N52" s="61" t="s">
        <v>29</v>
      </c>
      <c r="O52" s="24">
        <f t="shared" si="1"/>
        <v>0</v>
      </c>
      <c r="P52" s="163">
        <f t="shared" si="4"/>
        <v>0</v>
      </c>
      <c r="Q52" s="166">
        <v>2</v>
      </c>
      <c r="R52" s="166">
        <v>1</v>
      </c>
      <c r="S52" s="166">
        <v>1</v>
      </c>
      <c r="T52" s="20"/>
      <c r="U52" s="20"/>
      <c r="V52" s="20"/>
      <c r="W52" s="20"/>
      <c r="X52" s="20"/>
      <c r="Y52" s="20"/>
      <c r="Z52" s="6"/>
      <c r="AA52" s="6"/>
      <c r="AB52" s="111"/>
      <c r="AC52" s="24"/>
      <c r="AI52" s="111"/>
      <c r="AM52" s="111"/>
    </row>
    <row r="53" spans="1:39" x14ac:dyDescent="0.25">
      <c r="A53" s="10"/>
      <c r="B53" s="10"/>
      <c r="C53" s="2" t="s">
        <v>636</v>
      </c>
      <c r="D53" s="51" t="s">
        <v>523</v>
      </c>
      <c r="E53" s="52" t="s">
        <v>30</v>
      </c>
      <c r="F53" s="38">
        <v>3</v>
      </c>
      <c r="G53" s="41">
        <v>1.708302684810592</v>
      </c>
      <c r="H53" s="41">
        <v>1.6501263198808058</v>
      </c>
      <c r="I53" s="57" t="s">
        <v>12</v>
      </c>
      <c r="J53" s="58">
        <v>1696.80766954417</v>
      </c>
      <c r="K53" s="59">
        <v>0.61279470700705407</v>
      </c>
      <c r="L53" s="26">
        <f t="shared" si="0"/>
        <v>2.9638661528522592</v>
      </c>
      <c r="M53" s="60">
        <v>39.406070618316328</v>
      </c>
      <c r="N53" s="61" t="s">
        <v>29</v>
      </c>
      <c r="O53" s="24">
        <f t="shared" si="1"/>
        <v>0</v>
      </c>
      <c r="P53" s="163">
        <f t="shared" si="4"/>
        <v>0</v>
      </c>
      <c r="Q53" s="166">
        <v>3</v>
      </c>
      <c r="R53" s="166">
        <v>1</v>
      </c>
      <c r="S53" s="166">
        <v>1</v>
      </c>
      <c r="T53" s="20"/>
      <c r="U53" s="20"/>
      <c r="V53" s="20"/>
      <c r="W53" s="20"/>
      <c r="X53" s="20"/>
      <c r="Y53" s="20"/>
      <c r="Z53" s="6"/>
      <c r="AA53" s="6"/>
      <c r="AB53" s="111"/>
      <c r="AC53" s="24"/>
      <c r="AI53" s="111"/>
      <c r="AM53" s="111"/>
    </row>
    <row r="54" spans="1:39" x14ac:dyDescent="0.25">
      <c r="A54" s="10"/>
      <c r="B54" s="10"/>
      <c r="C54" s="2" t="s">
        <v>636</v>
      </c>
      <c r="D54" s="51" t="s">
        <v>523</v>
      </c>
      <c r="E54" s="52" t="s">
        <v>31</v>
      </c>
      <c r="F54" s="38">
        <v>1</v>
      </c>
      <c r="G54" s="41">
        <v>1.7430297397769519</v>
      </c>
      <c r="H54" s="41">
        <v>1.6724670037428591</v>
      </c>
      <c r="I54" s="57" t="s">
        <v>12</v>
      </c>
      <c r="J54" s="58">
        <v>1696.80766954417</v>
      </c>
      <c r="K54" s="59">
        <v>0.61279470700705407</v>
      </c>
      <c r="L54" s="26">
        <f t="shared" si="0"/>
        <v>3.0241168003037942</v>
      </c>
      <c r="M54" s="60">
        <v>39.536995833847776</v>
      </c>
      <c r="N54" s="61" t="s">
        <v>29</v>
      </c>
      <c r="O54" s="24">
        <f t="shared" si="1"/>
        <v>0</v>
      </c>
      <c r="P54" s="163">
        <f t="shared" si="4"/>
        <v>1</v>
      </c>
      <c r="Q54" s="166">
        <v>4</v>
      </c>
      <c r="R54" s="166">
        <v>1</v>
      </c>
      <c r="S54" s="166">
        <v>1</v>
      </c>
      <c r="T54" s="20"/>
      <c r="U54" s="20"/>
      <c r="V54" s="20"/>
      <c r="W54" s="20"/>
      <c r="X54" s="20"/>
      <c r="Y54" s="20"/>
      <c r="Z54" s="6"/>
      <c r="AA54" s="6"/>
      <c r="AB54" s="111"/>
      <c r="AC54" s="24"/>
      <c r="AI54" s="111"/>
      <c r="AM54" s="111"/>
    </row>
    <row r="55" spans="1:39" x14ac:dyDescent="0.25">
      <c r="A55" s="10"/>
      <c r="B55" s="10"/>
      <c r="C55" s="2" t="s">
        <v>636</v>
      </c>
      <c r="D55" s="51" t="s">
        <v>523</v>
      </c>
      <c r="E55" s="52" t="s">
        <v>31</v>
      </c>
      <c r="F55" s="38">
        <v>2</v>
      </c>
      <c r="G55" s="41">
        <v>1.7314331031908936</v>
      </c>
      <c r="H55" s="41">
        <v>1.6635681561649291</v>
      </c>
      <c r="I55" s="57" t="s">
        <v>12</v>
      </c>
      <c r="J55" s="58">
        <v>1696.80766954417</v>
      </c>
      <c r="K55" s="59">
        <v>0.61279470700705407</v>
      </c>
      <c r="L55" s="26">
        <f t="shared" si="0"/>
        <v>3.0039969006103995</v>
      </c>
      <c r="M55" s="60">
        <v>39.510741689944915</v>
      </c>
      <c r="N55" s="61" t="s">
        <v>29</v>
      </c>
      <c r="O55" s="24">
        <f t="shared" si="1"/>
        <v>0</v>
      </c>
      <c r="P55" s="163">
        <f t="shared" si="4"/>
        <v>0</v>
      </c>
      <c r="Q55" s="166">
        <v>5</v>
      </c>
      <c r="R55" s="166">
        <v>1</v>
      </c>
      <c r="S55" s="166">
        <v>1</v>
      </c>
      <c r="T55" s="20"/>
      <c r="U55" s="20"/>
      <c r="V55" s="20"/>
      <c r="W55" s="20"/>
      <c r="X55" s="20"/>
      <c r="Y55" s="20"/>
      <c r="Z55" s="6"/>
      <c r="AA55" s="6"/>
      <c r="AB55" s="111"/>
      <c r="AC55" s="24"/>
      <c r="AI55" s="111"/>
      <c r="AM55" s="111"/>
    </row>
    <row r="56" spans="1:39" x14ac:dyDescent="0.25">
      <c r="A56" s="10"/>
      <c r="B56" s="10"/>
      <c r="C56" s="2" t="s">
        <v>636</v>
      </c>
      <c r="D56" s="51" t="s">
        <v>523</v>
      </c>
      <c r="E56" s="52" t="s">
        <v>31</v>
      </c>
      <c r="F56" s="38">
        <v>3</v>
      </c>
      <c r="G56" s="41">
        <v>1.7265364679748241</v>
      </c>
      <c r="H56" s="41">
        <v>1.668106312292359</v>
      </c>
      <c r="I56" s="57" t="s">
        <v>12</v>
      </c>
      <c r="J56" s="58">
        <v>1696.80766954417</v>
      </c>
      <c r="K56" s="59">
        <v>0.61279470700705407</v>
      </c>
      <c r="L56" s="26">
        <f t="shared" si="0"/>
        <v>2.9955013503142984</v>
      </c>
      <c r="M56" s="60">
        <v>39.401747513597442</v>
      </c>
      <c r="N56" s="61" t="s">
        <v>29</v>
      </c>
      <c r="O56" s="24">
        <f t="shared" si="1"/>
        <v>0</v>
      </c>
      <c r="P56" s="163">
        <f t="shared" si="4"/>
        <v>0</v>
      </c>
      <c r="Q56" s="166">
        <v>6</v>
      </c>
      <c r="R56" s="166">
        <v>1</v>
      </c>
      <c r="S56" s="166">
        <v>1</v>
      </c>
      <c r="T56" s="20"/>
      <c r="U56" s="20"/>
      <c r="V56" s="20"/>
      <c r="W56" s="20"/>
      <c r="X56" s="20"/>
      <c r="Y56" s="20"/>
      <c r="Z56" s="6"/>
      <c r="AA56" s="6"/>
      <c r="AB56" s="111"/>
      <c r="AC56" s="24"/>
      <c r="AI56" s="111"/>
      <c r="AM56" s="111"/>
    </row>
    <row r="57" spans="1:39" x14ac:dyDescent="0.25">
      <c r="A57" s="10"/>
      <c r="B57" s="10"/>
      <c r="C57" s="2" t="s">
        <v>636</v>
      </c>
      <c r="D57" s="51" t="s">
        <v>523</v>
      </c>
      <c r="E57" s="52" t="s">
        <v>32</v>
      </c>
      <c r="F57" s="38">
        <v>1</v>
      </c>
      <c r="G57" s="41">
        <v>1.7428090296741308</v>
      </c>
      <c r="H57" s="41">
        <v>1.6781971323860347</v>
      </c>
      <c r="I57" s="57" t="s">
        <v>12</v>
      </c>
      <c r="J57" s="58">
        <v>1696.80766954417</v>
      </c>
      <c r="K57" s="59">
        <v>0.61279470700705407</v>
      </c>
      <c r="L57" s="26">
        <f t="shared" si="0"/>
        <v>3.0237338733148245</v>
      </c>
      <c r="M57" s="60">
        <v>39.467488908272998</v>
      </c>
      <c r="N57" s="61" t="s">
        <v>29</v>
      </c>
      <c r="O57" s="24">
        <f t="shared" si="1"/>
        <v>0</v>
      </c>
      <c r="P57" s="163">
        <f t="shared" si="4"/>
        <v>1</v>
      </c>
      <c r="Q57" s="166">
        <v>7</v>
      </c>
      <c r="R57" s="166">
        <v>1</v>
      </c>
      <c r="S57" s="166">
        <v>1</v>
      </c>
      <c r="T57" s="20"/>
      <c r="U57" s="20"/>
      <c r="V57" s="20"/>
      <c r="W57" s="20"/>
      <c r="X57" s="20"/>
      <c r="Y57" s="20"/>
      <c r="Z57" s="6"/>
      <c r="AA57" s="6"/>
      <c r="AB57" s="111"/>
      <c r="AC57" s="24"/>
      <c r="AI57" s="111"/>
      <c r="AM57" s="111"/>
    </row>
    <row r="58" spans="1:39" x14ac:dyDescent="0.25">
      <c r="A58" s="10"/>
      <c r="B58" s="10"/>
      <c r="C58" s="2" t="s">
        <v>636</v>
      </c>
      <c r="D58" s="51" t="s">
        <v>523</v>
      </c>
      <c r="E58" s="52" t="s">
        <v>32</v>
      </c>
      <c r="F58" s="38">
        <v>2</v>
      </c>
      <c r="G58" s="41">
        <v>1.7949168207024029</v>
      </c>
      <c r="H58" s="41">
        <v>1.6900153806716227</v>
      </c>
      <c r="I58" s="57" t="s">
        <v>12</v>
      </c>
      <c r="J58" s="58">
        <v>1696.80766954417</v>
      </c>
      <c r="K58" s="59">
        <v>0.61279470700705407</v>
      </c>
      <c r="L58" s="26">
        <f t="shared" si="0"/>
        <v>3.1141397009833081</v>
      </c>
      <c r="M58" s="60">
        <v>39.905506110431475</v>
      </c>
      <c r="N58" s="61" t="s">
        <v>29</v>
      </c>
      <c r="O58" s="24">
        <f t="shared" si="1"/>
        <v>0</v>
      </c>
      <c r="P58" s="163">
        <f t="shared" si="4"/>
        <v>0</v>
      </c>
      <c r="Q58" s="166">
        <v>8</v>
      </c>
      <c r="R58" s="166">
        <v>1</v>
      </c>
      <c r="S58" s="166">
        <v>1</v>
      </c>
      <c r="T58" s="20"/>
      <c r="U58" s="20"/>
      <c r="V58" s="20"/>
      <c r="W58" s="20"/>
      <c r="X58" s="20"/>
      <c r="Y58" s="20"/>
      <c r="Z58" s="6"/>
      <c r="AA58" s="6"/>
      <c r="AB58" s="111"/>
      <c r="AC58" s="24"/>
      <c r="AI58" s="111"/>
      <c r="AM58" s="111"/>
    </row>
    <row r="59" spans="1:39" x14ac:dyDescent="0.25">
      <c r="A59" s="10"/>
      <c r="B59" s="10"/>
      <c r="C59" s="2" t="s">
        <v>636</v>
      </c>
      <c r="D59" s="51" t="s">
        <v>523</v>
      </c>
      <c r="E59" s="52" t="s">
        <v>32</v>
      </c>
      <c r="F59" s="38">
        <v>3</v>
      </c>
      <c r="G59" s="41">
        <v>1.7218140589569162</v>
      </c>
      <c r="H59" s="41">
        <v>1.6703176341730557</v>
      </c>
      <c r="I59" s="57" t="s">
        <v>12</v>
      </c>
      <c r="J59" s="58">
        <v>1696.80766954417</v>
      </c>
      <c r="K59" s="59">
        <v>0.61279470700705407</v>
      </c>
      <c r="L59" s="26">
        <f t="shared" si="0"/>
        <v>2.9873080784939399</v>
      </c>
      <c r="M59" s="60">
        <v>39.321867517252564</v>
      </c>
      <c r="N59" s="61" t="s">
        <v>29</v>
      </c>
      <c r="O59" s="24">
        <f t="shared" si="1"/>
        <v>0</v>
      </c>
      <c r="P59" s="163">
        <f t="shared" si="4"/>
        <v>0</v>
      </c>
      <c r="Q59" s="166">
        <v>9</v>
      </c>
      <c r="R59" s="166">
        <v>1</v>
      </c>
      <c r="S59" s="166">
        <v>1</v>
      </c>
      <c r="T59" s="20"/>
      <c r="U59" s="20"/>
      <c r="V59" s="20"/>
      <c r="W59" s="20"/>
      <c r="X59" s="20"/>
      <c r="Y59" s="20"/>
      <c r="Z59" s="6"/>
      <c r="AA59" s="6"/>
      <c r="AB59" s="111"/>
      <c r="AC59" s="24"/>
      <c r="AI59" s="111"/>
      <c r="AM59" s="111"/>
    </row>
    <row r="60" spans="1:39" x14ac:dyDescent="0.25">
      <c r="A60" s="10"/>
      <c r="B60" s="10"/>
      <c r="C60" s="2" t="s">
        <v>636</v>
      </c>
      <c r="D60" s="51" t="s">
        <v>523</v>
      </c>
      <c r="E60" s="38" t="s">
        <v>33</v>
      </c>
      <c r="F60" s="38">
        <v>1</v>
      </c>
      <c r="G60" s="41">
        <v>1.7261429427031343</v>
      </c>
      <c r="H60" s="41">
        <v>1.6533664248440882</v>
      </c>
      <c r="I60" s="57" t="s">
        <v>12</v>
      </c>
      <c r="J60" s="58">
        <v>1696.80766954417</v>
      </c>
      <c r="K60" s="59">
        <v>0.61279470700705407</v>
      </c>
      <c r="L60" s="26">
        <f t="shared" si="0"/>
        <v>2.9948185929531914</v>
      </c>
      <c r="M60" s="60">
        <v>39.571267873452108</v>
      </c>
      <c r="N60" s="61" t="s">
        <v>29</v>
      </c>
      <c r="O60" s="24">
        <f t="shared" si="1"/>
        <v>0</v>
      </c>
      <c r="P60" s="163">
        <f t="shared" si="4"/>
        <v>1</v>
      </c>
      <c r="Q60" s="166">
        <v>10</v>
      </c>
      <c r="R60" s="166">
        <v>1</v>
      </c>
      <c r="S60" s="166">
        <v>1</v>
      </c>
      <c r="T60" s="20"/>
      <c r="U60" s="20"/>
      <c r="V60" s="20"/>
      <c r="W60" s="20"/>
      <c r="X60" s="20"/>
      <c r="Y60" s="20"/>
      <c r="Z60" s="6"/>
      <c r="AA60" s="6"/>
      <c r="AB60" s="111"/>
      <c r="AC60" s="24"/>
      <c r="AI60" s="111"/>
      <c r="AM60" s="111"/>
    </row>
    <row r="61" spans="1:39" x14ac:dyDescent="0.25">
      <c r="A61" s="10"/>
      <c r="B61" s="10"/>
      <c r="C61" s="2" t="s">
        <v>636</v>
      </c>
      <c r="D61" s="51" t="s">
        <v>523</v>
      </c>
      <c r="E61" s="52" t="s">
        <v>33</v>
      </c>
      <c r="F61" s="38">
        <v>2</v>
      </c>
      <c r="G61" s="41">
        <v>1.7155507849188245</v>
      </c>
      <c r="H61" s="41">
        <v>1.6676015870844165</v>
      </c>
      <c r="I61" s="57" t="s">
        <v>12</v>
      </c>
      <c r="J61" s="58">
        <v>1696.80766954417</v>
      </c>
      <c r="K61" s="59">
        <v>0.61279470700705407</v>
      </c>
      <c r="L61" s="26">
        <f t="shared" si="0"/>
        <v>2.9764414410457896</v>
      </c>
      <c r="M61" s="60">
        <v>39.282170528847715</v>
      </c>
      <c r="N61" s="61" t="s">
        <v>29</v>
      </c>
      <c r="O61" s="24">
        <f t="shared" si="1"/>
        <v>0</v>
      </c>
      <c r="P61" s="163">
        <f t="shared" si="4"/>
        <v>0</v>
      </c>
      <c r="Q61" s="166">
        <v>11</v>
      </c>
      <c r="R61" s="166">
        <v>1</v>
      </c>
      <c r="S61" s="166">
        <v>1</v>
      </c>
      <c r="T61" s="20"/>
      <c r="U61" s="20"/>
      <c r="V61" s="20"/>
      <c r="W61" s="20"/>
      <c r="X61" s="20"/>
      <c r="Y61" s="20"/>
      <c r="Z61" s="6"/>
      <c r="AA61" s="6"/>
      <c r="AB61" s="111"/>
      <c r="AC61" s="24"/>
      <c r="AI61" s="111"/>
      <c r="AM61" s="111"/>
    </row>
    <row r="62" spans="1:39" x14ac:dyDescent="0.25">
      <c r="A62" s="10"/>
      <c r="B62" s="10"/>
      <c r="C62" s="2" t="s">
        <v>636</v>
      </c>
      <c r="D62" s="51" t="s">
        <v>523</v>
      </c>
      <c r="E62" s="52" t="s">
        <v>34</v>
      </c>
      <c r="F62" s="38">
        <v>1</v>
      </c>
      <c r="G62" s="41">
        <v>1.7874253879824911</v>
      </c>
      <c r="H62" s="41">
        <v>1.6853918173656535</v>
      </c>
      <c r="I62" s="57" t="s">
        <v>12</v>
      </c>
      <c r="J62" s="58">
        <v>1696.80766954417</v>
      </c>
      <c r="K62" s="59">
        <v>0.61279470700705407</v>
      </c>
      <c r="L62" s="26">
        <f t="shared" si="0"/>
        <v>3.1011422362644732</v>
      </c>
      <c r="M62" s="60">
        <v>39.877472686630611</v>
      </c>
      <c r="N62" s="61" t="s">
        <v>29</v>
      </c>
      <c r="O62" s="24">
        <f t="shared" si="1"/>
        <v>0</v>
      </c>
      <c r="P62" s="163">
        <f t="shared" si="4"/>
        <v>1</v>
      </c>
      <c r="Q62" s="166">
        <v>12</v>
      </c>
      <c r="R62" s="166">
        <v>1</v>
      </c>
      <c r="S62" s="166">
        <v>1</v>
      </c>
      <c r="T62" s="20"/>
      <c r="U62" s="20"/>
      <c r="V62" s="20"/>
      <c r="W62" s="20"/>
      <c r="X62" s="20"/>
      <c r="Y62" s="20"/>
      <c r="Z62" s="6"/>
      <c r="AA62" s="6"/>
      <c r="AB62" s="111"/>
      <c r="AC62" s="24"/>
      <c r="AI62" s="111"/>
      <c r="AM62" s="111"/>
    </row>
    <row r="63" spans="1:39" x14ac:dyDescent="0.25">
      <c r="A63" s="10"/>
      <c r="B63" s="10"/>
      <c r="C63" s="8"/>
      <c r="D63" s="15"/>
      <c r="E63" s="15"/>
      <c r="F63" s="15"/>
      <c r="G63" s="194"/>
      <c r="H63" s="194"/>
      <c r="I63" s="42"/>
      <c r="J63" s="45"/>
      <c r="K63" s="46"/>
      <c r="L63" s="48"/>
      <c r="M63" s="56"/>
      <c r="N63" s="11"/>
      <c r="O63" s="165"/>
      <c r="P63" s="165"/>
      <c r="Q63" s="169"/>
      <c r="R63" s="169"/>
      <c r="S63" s="169"/>
      <c r="T63" s="93"/>
      <c r="U63" s="93"/>
      <c r="V63" s="93"/>
      <c r="W63" s="93"/>
      <c r="X63" s="93"/>
      <c r="Y63" s="93"/>
      <c r="Z63" s="97"/>
      <c r="AA63" s="97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</row>
    <row r="64" spans="1:39" x14ac:dyDescent="0.25">
      <c r="A64" s="10"/>
      <c r="B64" s="10"/>
      <c r="C64" s="2" t="s">
        <v>637</v>
      </c>
      <c r="D64" s="51" t="s">
        <v>240</v>
      </c>
      <c r="E64" s="52" t="s">
        <v>30</v>
      </c>
      <c r="F64" s="38">
        <v>1</v>
      </c>
      <c r="G64" s="41">
        <v>1.1890540154329809</v>
      </c>
      <c r="H64" s="41">
        <v>1.1697579143389198</v>
      </c>
      <c r="I64" s="57" t="s">
        <v>12</v>
      </c>
      <c r="J64" s="58">
        <v>1696.80766954417</v>
      </c>
      <c r="K64" s="59">
        <v>0.61279470700705407</v>
      </c>
      <c r="L64" s="26">
        <f t="shared" si="0"/>
        <v>2.0629815673711391</v>
      </c>
      <c r="M64" s="60">
        <v>39.045527676128735</v>
      </c>
      <c r="N64" s="61" t="s">
        <v>29</v>
      </c>
      <c r="O64" s="24">
        <f t="shared" si="1"/>
        <v>1</v>
      </c>
      <c r="P64" s="163">
        <f t="shared" si="4"/>
        <v>1</v>
      </c>
      <c r="Q64" s="166">
        <v>1</v>
      </c>
      <c r="R64" s="166">
        <v>1</v>
      </c>
      <c r="S64" s="166">
        <v>1</v>
      </c>
      <c r="T64" s="27">
        <f>AVERAGE(L64:L72)</f>
        <v>1.9952653469940325</v>
      </c>
      <c r="U64" s="27">
        <f>STDEVA(L64:L72)</f>
        <v>5.6137166350447736E-2</v>
      </c>
      <c r="V64" s="24">
        <f>978*T64/AA64</f>
        <v>975.68475468008182</v>
      </c>
      <c r="W64" s="24">
        <f>978*U64/AA64</f>
        <v>27.451074345368944</v>
      </c>
      <c r="X64" s="27">
        <f>AVERAGE(M64:M72)</f>
        <v>38.651536663306153</v>
      </c>
      <c r="Y64" s="27">
        <f>STDEVA(M64:M72)</f>
        <v>0.49279019100873633</v>
      </c>
      <c r="Z64" s="6">
        <v>34</v>
      </c>
      <c r="AA64" s="6">
        <v>2</v>
      </c>
      <c r="AB64" s="111"/>
      <c r="AC64" s="25">
        <f>SUM(O64:O72)</f>
        <v>1</v>
      </c>
      <c r="AD64" s="25">
        <f>SUM(P64:P72)</f>
        <v>3</v>
      </c>
      <c r="AE64" s="25">
        <f>SUM(R64:R72)</f>
        <v>9</v>
      </c>
      <c r="AF64" s="23">
        <v>1</v>
      </c>
      <c r="AG64" s="23">
        <v>3</v>
      </c>
      <c r="AH64" s="25">
        <f>SUM(S64:S72)</f>
        <v>9</v>
      </c>
      <c r="AI64" s="111"/>
      <c r="AJ64" s="23">
        <v>1</v>
      </c>
      <c r="AM64" s="111"/>
    </row>
    <row r="65" spans="1:39" x14ac:dyDescent="0.25">
      <c r="A65" s="10"/>
      <c r="B65" s="10"/>
      <c r="C65" s="2" t="s">
        <v>637</v>
      </c>
      <c r="D65" s="51" t="s">
        <v>240</v>
      </c>
      <c r="E65" s="52" t="s">
        <v>30</v>
      </c>
      <c r="F65" s="38">
        <v>2</v>
      </c>
      <c r="G65" s="41">
        <v>1.2076545632973503</v>
      </c>
      <c r="H65" s="41">
        <v>1.1732254232254231</v>
      </c>
      <c r="I65" s="57" t="s">
        <v>12</v>
      </c>
      <c r="J65" s="58">
        <v>1696.80766954417</v>
      </c>
      <c r="K65" s="59">
        <v>0.61279470700705407</v>
      </c>
      <c r="L65" s="26">
        <f t="shared" si="0"/>
        <v>2.0952530932136599</v>
      </c>
      <c r="M65" s="60">
        <v>39.293503537889983</v>
      </c>
      <c r="N65" s="61" t="s">
        <v>29</v>
      </c>
      <c r="O65" s="24">
        <f t="shared" si="1"/>
        <v>0</v>
      </c>
      <c r="P65" s="163">
        <f t="shared" si="4"/>
        <v>0</v>
      </c>
      <c r="Q65" s="166">
        <v>2</v>
      </c>
      <c r="R65" s="166">
        <v>1</v>
      </c>
      <c r="S65" s="166">
        <v>1</v>
      </c>
      <c r="T65" s="20"/>
      <c r="U65" s="20"/>
      <c r="V65" s="20"/>
      <c r="W65" s="20"/>
      <c r="X65" s="20"/>
      <c r="Y65" s="20"/>
      <c r="Z65" s="6"/>
      <c r="AA65" s="6"/>
      <c r="AB65" s="111"/>
      <c r="AC65" s="24"/>
      <c r="AI65" s="111"/>
      <c r="AM65" s="111"/>
    </row>
    <row r="66" spans="1:39" x14ac:dyDescent="0.25">
      <c r="A66" s="10"/>
      <c r="B66" s="10"/>
      <c r="C66" s="2" t="s">
        <v>637</v>
      </c>
      <c r="D66" s="51" t="s">
        <v>240</v>
      </c>
      <c r="E66" s="52" t="s">
        <v>30</v>
      </c>
      <c r="F66" s="38">
        <v>3</v>
      </c>
      <c r="G66" s="41">
        <v>1.1517693930161705</v>
      </c>
      <c r="H66" s="41">
        <v>1.1519182713508744</v>
      </c>
      <c r="I66" s="57" t="s">
        <v>12</v>
      </c>
      <c r="J66" s="58">
        <v>1696.80766954417</v>
      </c>
      <c r="K66" s="59">
        <v>0.61279470700705407</v>
      </c>
      <c r="L66" s="26">
        <f t="shared" si="0"/>
        <v>1.9982935987894392</v>
      </c>
      <c r="M66" s="60">
        <v>38.717952648479091</v>
      </c>
      <c r="N66" s="61" t="s">
        <v>29</v>
      </c>
      <c r="O66" s="24">
        <f t="shared" si="1"/>
        <v>0</v>
      </c>
      <c r="P66" s="163">
        <f t="shared" si="4"/>
        <v>0</v>
      </c>
      <c r="Q66" s="166">
        <v>3</v>
      </c>
      <c r="R66" s="166">
        <v>1</v>
      </c>
      <c r="S66" s="166">
        <v>1</v>
      </c>
      <c r="T66" s="20"/>
      <c r="U66" s="20"/>
      <c r="V66" s="20"/>
      <c r="W66" s="20"/>
      <c r="X66" s="20"/>
      <c r="Y66" s="20"/>
      <c r="Z66" s="6"/>
      <c r="AA66" s="6"/>
      <c r="AB66" s="111"/>
      <c r="AC66" s="24"/>
      <c r="AI66" s="111"/>
      <c r="AM66" s="111"/>
    </row>
    <row r="67" spans="1:39" x14ac:dyDescent="0.25">
      <c r="A67" s="10"/>
      <c r="B67" s="10"/>
      <c r="C67" s="2" t="s">
        <v>637</v>
      </c>
      <c r="D67" s="51" t="s">
        <v>240</v>
      </c>
      <c r="E67" s="52" t="s">
        <v>31</v>
      </c>
      <c r="F67" s="38">
        <v>1</v>
      </c>
      <c r="G67" s="41">
        <v>1.1513471452193367</v>
      </c>
      <c r="H67" s="41">
        <v>1.1346361089158705</v>
      </c>
      <c r="I67" s="57" t="s">
        <v>12</v>
      </c>
      <c r="J67" s="58">
        <v>1696.80766954417</v>
      </c>
      <c r="K67" s="59">
        <v>0.61279470700705407</v>
      </c>
      <c r="L67" s="26">
        <f t="shared" si="0"/>
        <v>1.9975610085030222</v>
      </c>
      <c r="M67" s="60">
        <v>39.01106328037551</v>
      </c>
      <c r="N67" s="61" t="s">
        <v>29</v>
      </c>
      <c r="O67" s="24">
        <f t="shared" ref="O67:O130" si="5">IF(D67=D66,0,1)</f>
        <v>0</v>
      </c>
      <c r="P67" s="163">
        <f t="shared" si="4"/>
        <v>1</v>
      </c>
      <c r="Q67" s="166">
        <v>4</v>
      </c>
      <c r="R67" s="166">
        <v>1</v>
      </c>
      <c r="S67" s="166">
        <v>1</v>
      </c>
      <c r="T67" s="20"/>
      <c r="U67" s="20"/>
      <c r="V67" s="20"/>
      <c r="W67" s="20"/>
      <c r="X67" s="20"/>
      <c r="Y67" s="20"/>
      <c r="Z67" s="6"/>
      <c r="AA67" s="6"/>
      <c r="AB67" s="111"/>
      <c r="AC67" s="24"/>
      <c r="AI67" s="111"/>
      <c r="AM67" s="111"/>
    </row>
    <row r="68" spans="1:39" x14ac:dyDescent="0.25">
      <c r="A68" s="10"/>
      <c r="B68" s="10"/>
      <c r="C68" s="2" t="s">
        <v>637</v>
      </c>
      <c r="D68" s="51" t="s">
        <v>240</v>
      </c>
      <c r="E68" s="52" t="s">
        <v>31</v>
      </c>
      <c r="F68" s="38">
        <v>2</v>
      </c>
      <c r="G68" s="41">
        <v>1.15810147299509</v>
      </c>
      <c r="H68" s="41">
        <v>1.1413945146102682</v>
      </c>
      <c r="I68" s="57" t="s">
        <v>12</v>
      </c>
      <c r="J68" s="58">
        <v>1696.80766954417</v>
      </c>
      <c r="K68" s="59">
        <v>0.61279470700705407</v>
      </c>
      <c r="L68" s="26">
        <f t="shared" si="0"/>
        <v>2.009279612973895</v>
      </c>
      <c r="M68" s="60">
        <v>39.009291038389648</v>
      </c>
      <c r="N68" s="61" t="s">
        <v>29</v>
      </c>
      <c r="O68" s="24">
        <f t="shared" si="5"/>
        <v>0</v>
      </c>
      <c r="P68" s="163">
        <f t="shared" si="4"/>
        <v>0</v>
      </c>
      <c r="Q68" s="166">
        <v>5</v>
      </c>
      <c r="R68" s="166">
        <v>1</v>
      </c>
      <c r="S68" s="166">
        <v>1</v>
      </c>
      <c r="T68" s="20"/>
      <c r="U68" s="20"/>
      <c r="V68" s="20"/>
      <c r="W68" s="20"/>
      <c r="X68" s="20"/>
      <c r="Y68" s="20"/>
      <c r="Z68" s="6"/>
      <c r="AA68" s="6"/>
      <c r="AB68" s="111"/>
      <c r="AC68" s="24"/>
      <c r="AI68" s="111"/>
      <c r="AM68" s="111"/>
    </row>
    <row r="69" spans="1:39" x14ac:dyDescent="0.25">
      <c r="A69" s="10"/>
      <c r="B69" s="10"/>
      <c r="C69" s="2" t="s">
        <v>637</v>
      </c>
      <c r="D69" s="51" t="s">
        <v>240</v>
      </c>
      <c r="E69" s="52" t="s">
        <v>31</v>
      </c>
      <c r="F69" s="38">
        <v>3</v>
      </c>
      <c r="G69" s="41">
        <v>1.1296649161128411</v>
      </c>
      <c r="H69" s="41">
        <v>1.1372665724276469</v>
      </c>
      <c r="I69" s="57" t="s">
        <v>12</v>
      </c>
      <c r="J69" s="58">
        <v>1696.80766954417</v>
      </c>
      <c r="K69" s="59">
        <v>0.61279470700705407</v>
      </c>
      <c r="L69" s="26">
        <f t="shared" si="0"/>
        <v>1.959942836068753</v>
      </c>
      <c r="M69" s="60">
        <v>38.586641879669735</v>
      </c>
      <c r="N69" s="61" t="s">
        <v>29</v>
      </c>
      <c r="O69" s="24">
        <f t="shared" si="5"/>
        <v>0</v>
      </c>
      <c r="P69" s="163">
        <f t="shared" si="4"/>
        <v>0</v>
      </c>
      <c r="Q69" s="166">
        <v>6</v>
      </c>
      <c r="R69" s="166">
        <v>1</v>
      </c>
      <c r="S69" s="166">
        <v>1</v>
      </c>
      <c r="T69" s="20"/>
      <c r="U69" s="20"/>
      <c r="V69" s="20"/>
      <c r="W69" s="20"/>
      <c r="X69" s="20"/>
      <c r="Y69" s="20"/>
      <c r="Z69" s="6"/>
      <c r="AA69" s="6"/>
      <c r="AB69" s="111"/>
      <c r="AC69" s="24"/>
      <c r="AI69" s="111"/>
      <c r="AM69" s="111"/>
    </row>
    <row r="70" spans="1:39" x14ac:dyDescent="0.25">
      <c r="A70" s="10"/>
      <c r="B70" s="10"/>
      <c r="C70" s="2" t="s">
        <v>637</v>
      </c>
      <c r="D70" s="51" t="s">
        <v>240</v>
      </c>
      <c r="E70" s="52" t="s">
        <v>32</v>
      </c>
      <c r="F70" s="38">
        <v>1</v>
      </c>
      <c r="G70" s="41">
        <v>1.1390481517736448</v>
      </c>
      <c r="H70" s="41">
        <v>1.1632376053721962</v>
      </c>
      <c r="I70" s="57" t="s">
        <v>12</v>
      </c>
      <c r="J70" s="58">
        <v>1696.80766954417</v>
      </c>
      <c r="K70" s="59">
        <v>0.61279470700705407</v>
      </c>
      <c r="L70" s="26">
        <f t="shared" si="0"/>
        <v>1.9762225356949208</v>
      </c>
      <c r="M70" s="60">
        <v>38.299701811245043</v>
      </c>
      <c r="N70" s="61" t="s">
        <v>29</v>
      </c>
      <c r="O70" s="24">
        <f t="shared" si="5"/>
        <v>0</v>
      </c>
      <c r="P70" s="163">
        <f t="shared" si="4"/>
        <v>1</v>
      </c>
      <c r="Q70" s="166">
        <v>7</v>
      </c>
      <c r="R70" s="166">
        <v>1</v>
      </c>
      <c r="S70" s="166">
        <v>1</v>
      </c>
      <c r="T70" s="20"/>
      <c r="U70" s="20"/>
      <c r="V70" s="20"/>
      <c r="W70" s="20"/>
      <c r="X70" s="20"/>
      <c r="Y70" s="20"/>
      <c r="Z70" s="6"/>
      <c r="AA70" s="6"/>
      <c r="AB70" s="111"/>
      <c r="AC70" s="24"/>
      <c r="AI70" s="111"/>
      <c r="AM70" s="111"/>
    </row>
    <row r="71" spans="1:39" x14ac:dyDescent="0.25">
      <c r="A71" s="10"/>
      <c r="B71" s="10"/>
      <c r="C71" s="2" t="s">
        <v>637</v>
      </c>
      <c r="D71" s="51" t="s">
        <v>240</v>
      </c>
      <c r="E71" s="52" t="s">
        <v>32</v>
      </c>
      <c r="F71" s="38">
        <v>2</v>
      </c>
      <c r="G71" s="41">
        <v>1.1127261272612727</v>
      </c>
      <c r="H71" s="41">
        <v>1.1545747549825691</v>
      </c>
      <c r="I71" s="57" t="s">
        <v>12</v>
      </c>
      <c r="J71" s="58">
        <v>1696.80766954417</v>
      </c>
      <c r="K71" s="59">
        <v>0.61279470700705407</v>
      </c>
      <c r="L71" s="26">
        <f t="shared" si="0"/>
        <v>1.930554424170869</v>
      </c>
      <c r="M71" s="60">
        <v>37.978619039849328</v>
      </c>
      <c r="N71" s="61" t="s">
        <v>29</v>
      </c>
      <c r="O71" s="24">
        <f t="shared" si="5"/>
        <v>0</v>
      </c>
      <c r="P71" s="163">
        <f t="shared" si="4"/>
        <v>0</v>
      </c>
      <c r="Q71" s="166">
        <v>8</v>
      </c>
      <c r="R71" s="166">
        <v>1</v>
      </c>
      <c r="S71" s="166">
        <v>1</v>
      </c>
      <c r="T71" s="20"/>
      <c r="U71" s="20"/>
      <c r="V71" s="20"/>
      <c r="W71" s="20"/>
      <c r="X71" s="20"/>
      <c r="Y71" s="20"/>
      <c r="Z71" s="6"/>
      <c r="AA71" s="6"/>
      <c r="AB71" s="111"/>
      <c r="AC71" s="24"/>
      <c r="AI71" s="111"/>
      <c r="AM71" s="111"/>
    </row>
    <row r="72" spans="1:39" x14ac:dyDescent="0.25">
      <c r="A72" s="10"/>
      <c r="B72" s="10"/>
      <c r="C72" s="2" t="s">
        <v>637</v>
      </c>
      <c r="D72" s="51" t="s">
        <v>240</v>
      </c>
      <c r="E72" s="52" t="s">
        <v>32</v>
      </c>
      <c r="F72" s="38">
        <v>3</v>
      </c>
      <c r="G72" s="41">
        <v>1.1108500345542502</v>
      </c>
      <c r="H72" s="41">
        <v>1.1558789735733437</v>
      </c>
      <c r="I72" s="57" t="s">
        <v>12</v>
      </c>
      <c r="J72" s="58">
        <v>1696.80766954417</v>
      </c>
      <c r="K72" s="59">
        <v>0.61279470700705407</v>
      </c>
      <c r="L72" s="26">
        <f t="shared" si="0"/>
        <v>1.9272994461605912</v>
      </c>
      <c r="M72" s="60">
        <v>37.921529057728343</v>
      </c>
      <c r="N72" s="61" t="s">
        <v>29</v>
      </c>
      <c r="O72" s="24">
        <f t="shared" si="5"/>
        <v>0</v>
      </c>
      <c r="P72" s="163">
        <f t="shared" si="4"/>
        <v>0</v>
      </c>
      <c r="Q72" s="166">
        <v>9</v>
      </c>
      <c r="R72" s="166">
        <v>1</v>
      </c>
      <c r="S72" s="166">
        <v>1</v>
      </c>
      <c r="T72" s="20"/>
      <c r="U72" s="20"/>
      <c r="V72" s="20"/>
      <c r="W72" s="20"/>
      <c r="X72" s="20"/>
      <c r="Y72" s="20"/>
      <c r="Z72" s="6"/>
      <c r="AA72" s="6"/>
      <c r="AB72" s="111"/>
      <c r="AC72" s="24"/>
      <c r="AI72" s="111"/>
      <c r="AM72" s="111"/>
    </row>
    <row r="73" spans="1:39" x14ac:dyDescent="0.25">
      <c r="A73" s="10"/>
      <c r="B73" s="10"/>
      <c r="C73" s="8"/>
      <c r="D73" s="15"/>
      <c r="E73" s="15"/>
      <c r="F73" s="15"/>
      <c r="G73" s="194"/>
      <c r="H73" s="194"/>
      <c r="I73" s="42"/>
      <c r="J73" s="45"/>
      <c r="K73" s="46"/>
      <c r="L73" s="48"/>
      <c r="M73" s="56"/>
      <c r="N73" s="11"/>
      <c r="O73" s="165"/>
      <c r="P73" s="165"/>
      <c r="Q73" s="169"/>
      <c r="R73" s="169"/>
      <c r="S73" s="169"/>
      <c r="T73" s="93"/>
      <c r="U73" s="93"/>
      <c r="V73" s="93"/>
      <c r="W73" s="93"/>
      <c r="X73" s="93"/>
      <c r="Y73" s="93"/>
      <c r="Z73" s="97"/>
      <c r="AA73" s="97"/>
      <c r="AB73" s="111"/>
      <c r="AC73" s="112"/>
      <c r="AD73" s="112"/>
      <c r="AE73" s="112"/>
      <c r="AF73" s="112"/>
      <c r="AG73" s="112"/>
      <c r="AH73" s="112"/>
      <c r="AI73" s="111"/>
      <c r="AJ73" s="112"/>
      <c r="AK73" s="112"/>
      <c r="AL73" s="112"/>
      <c r="AM73" s="111"/>
    </row>
    <row r="74" spans="1:39" x14ac:dyDescent="0.25">
      <c r="A74" s="10"/>
      <c r="B74" s="10"/>
      <c r="C74" s="2" t="s">
        <v>638</v>
      </c>
      <c r="D74" s="51" t="s">
        <v>275</v>
      </c>
      <c r="E74" s="52" t="s">
        <v>30</v>
      </c>
      <c r="F74" s="38">
        <v>1</v>
      </c>
      <c r="G74" s="41">
        <v>0.72058354360625299</v>
      </c>
      <c r="H74" s="41">
        <v>0.7362025151495406</v>
      </c>
      <c r="I74" s="57" t="s">
        <v>9</v>
      </c>
      <c r="J74" s="58">
        <v>3089.8867662399298</v>
      </c>
      <c r="K74" s="59">
        <v>0.60461148681394905</v>
      </c>
      <c r="L74" s="26">
        <f t="shared" si="0"/>
        <v>2.2766069073202804</v>
      </c>
      <c r="M74" s="60">
        <v>39.117019655000263</v>
      </c>
      <c r="N74" s="61" t="s">
        <v>29</v>
      </c>
      <c r="O74" s="24">
        <f t="shared" si="5"/>
        <v>1</v>
      </c>
      <c r="P74" s="163">
        <f t="shared" si="4"/>
        <v>1</v>
      </c>
      <c r="Q74" s="166">
        <v>1</v>
      </c>
      <c r="R74" s="166">
        <v>1</v>
      </c>
      <c r="S74" s="166">
        <v>1</v>
      </c>
      <c r="T74" s="27">
        <f>AVERAGE(L74:L84)</f>
        <v>2.2637260294040713</v>
      </c>
      <c r="U74" s="27">
        <f>STDEVA(L74:L84)</f>
        <v>3.7157494439213422E-2</v>
      </c>
      <c r="V74" s="24">
        <f>978*T74/AA74</f>
        <v>1106.962028378591</v>
      </c>
      <c r="W74" s="24">
        <f>978*U74/AA74</f>
        <v>18.170014780775364</v>
      </c>
      <c r="X74" s="27">
        <f>AVERAGE(M74:M84)</f>
        <v>38.999146041861593</v>
      </c>
      <c r="Y74" s="27">
        <f>STDEVA(M74:M84)</f>
        <v>0.319463010596724</v>
      </c>
      <c r="Z74" s="6">
        <v>34</v>
      </c>
      <c r="AA74" s="6">
        <v>2</v>
      </c>
      <c r="AB74" s="111"/>
      <c r="AC74" s="25">
        <f>SUM(O74:O84)</f>
        <v>1</v>
      </c>
      <c r="AD74" s="25">
        <f>SUM(P74:P84)</f>
        <v>11</v>
      </c>
      <c r="AE74" s="25">
        <f>SUM(R74:R84)</f>
        <v>11</v>
      </c>
      <c r="AF74" s="24">
        <v>1</v>
      </c>
      <c r="AG74" s="23">
        <v>11</v>
      </c>
      <c r="AH74" s="25">
        <f>SUM(S74:S84)</f>
        <v>11</v>
      </c>
      <c r="AI74" s="111"/>
      <c r="AJ74" s="23">
        <v>1</v>
      </c>
      <c r="AM74" s="111"/>
    </row>
    <row r="75" spans="1:39" x14ac:dyDescent="0.25">
      <c r="A75" s="10"/>
      <c r="B75" s="10"/>
      <c r="C75" s="2" t="s">
        <v>638</v>
      </c>
      <c r="D75" s="51" t="s">
        <v>275</v>
      </c>
      <c r="E75" s="52" t="s">
        <v>31</v>
      </c>
      <c r="F75" s="38">
        <v>1</v>
      </c>
      <c r="G75" s="41">
        <v>0.7302666745857338</v>
      </c>
      <c r="H75" s="41">
        <v>0.73615950445218747</v>
      </c>
      <c r="I75" s="57" t="s">
        <v>9</v>
      </c>
      <c r="J75" s="58">
        <v>3089.8867662399298</v>
      </c>
      <c r="K75" s="59">
        <v>0.60461148681394905</v>
      </c>
      <c r="L75" s="26">
        <f t="shared" si="0"/>
        <v>2.3071997276365033</v>
      </c>
      <c r="M75" s="60">
        <v>39.381208491727435</v>
      </c>
      <c r="N75" s="61" t="s">
        <v>29</v>
      </c>
      <c r="O75" s="24">
        <f t="shared" si="5"/>
        <v>0</v>
      </c>
      <c r="P75" s="163">
        <f t="shared" si="4"/>
        <v>1</v>
      </c>
      <c r="Q75" s="166">
        <v>2</v>
      </c>
      <c r="R75" s="166">
        <v>1</v>
      </c>
      <c r="S75" s="166">
        <v>1</v>
      </c>
      <c r="T75" s="20"/>
      <c r="U75" s="20"/>
      <c r="V75" s="20"/>
      <c r="W75" s="20"/>
      <c r="X75" s="20"/>
      <c r="Y75" s="20"/>
      <c r="Z75" s="6"/>
      <c r="AA75" s="6"/>
      <c r="AB75" s="111"/>
      <c r="AC75" s="24"/>
      <c r="AI75" s="111"/>
      <c r="AM75" s="111"/>
    </row>
    <row r="76" spans="1:39" x14ac:dyDescent="0.25">
      <c r="A76" s="10"/>
      <c r="B76" s="10"/>
      <c r="C76" s="2" t="s">
        <v>638</v>
      </c>
      <c r="D76" s="51" t="s">
        <v>275</v>
      </c>
      <c r="E76" s="52" t="s">
        <v>32</v>
      </c>
      <c r="F76" s="38">
        <v>1</v>
      </c>
      <c r="G76" s="41">
        <v>0.6963357044652998</v>
      </c>
      <c r="H76" s="41">
        <v>0.72373540856031127</v>
      </c>
      <c r="I76" s="57" t="s">
        <v>9</v>
      </c>
      <c r="J76" s="58">
        <v>3089.8867662399298</v>
      </c>
      <c r="K76" s="59">
        <v>0.60461148681394905</v>
      </c>
      <c r="L76" s="26">
        <f t="shared" si="0"/>
        <v>2.1999984438524427</v>
      </c>
      <c r="M76" s="60">
        <v>38.776825972039333</v>
      </c>
      <c r="N76" s="61" t="s">
        <v>29</v>
      </c>
      <c r="O76" s="24">
        <f t="shared" si="5"/>
        <v>0</v>
      </c>
      <c r="P76" s="163">
        <f t="shared" si="4"/>
        <v>1</v>
      </c>
      <c r="Q76" s="166">
        <v>3</v>
      </c>
      <c r="R76" s="166">
        <v>1</v>
      </c>
      <c r="S76" s="166">
        <v>1</v>
      </c>
      <c r="T76" s="20"/>
      <c r="U76" s="20"/>
      <c r="V76" s="20"/>
      <c r="W76" s="20"/>
      <c r="X76" s="20"/>
      <c r="Y76" s="20"/>
      <c r="Z76" s="6"/>
      <c r="AA76" s="6"/>
      <c r="AB76" s="111"/>
      <c r="AC76" s="24"/>
      <c r="AI76" s="111"/>
      <c r="AM76" s="111"/>
    </row>
    <row r="77" spans="1:39" x14ac:dyDescent="0.25">
      <c r="A77" s="10"/>
      <c r="B77" s="10"/>
      <c r="C77" s="2" t="s">
        <v>638</v>
      </c>
      <c r="D77" s="51" t="s">
        <v>275</v>
      </c>
      <c r="E77" s="52" t="s">
        <v>33</v>
      </c>
      <c r="F77" s="38">
        <v>1</v>
      </c>
      <c r="G77" s="41">
        <v>0.72940526267309402</v>
      </c>
      <c r="H77" s="41">
        <v>0.73469734561397537</v>
      </c>
      <c r="I77" s="57" t="s">
        <v>9</v>
      </c>
      <c r="J77" s="58">
        <v>3089.8867662399298</v>
      </c>
      <c r="K77" s="59">
        <v>0.60461148681394905</v>
      </c>
      <c r="L77" s="26">
        <f t="shared" si="0"/>
        <v>2.3044781885064958</v>
      </c>
      <c r="M77" s="60">
        <v>39.397079627870156</v>
      </c>
      <c r="N77" s="61" t="s">
        <v>29</v>
      </c>
      <c r="O77" s="24">
        <f t="shared" si="5"/>
        <v>0</v>
      </c>
      <c r="P77" s="163">
        <f t="shared" si="4"/>
        <v>1</v>
      </c>
      <c r="Q77" s="166">
        <v>4</v>
      </c>
      <c r="R77" s="166">
        <v>1</v>
      </c>
      <c r="S77" s="166">
        <v>1</v>
      </c>
      <c r="T77" s="20"/>
      <c r="U77" s="20"/>
      <c r="V77" s="20"/>
      <c r="W77" s="20"/>
      <c r="X77" s="20"/>
      <c r="Y77" s="20"/>
      <c r="Z77" s="6"/>
      <c r="AA77" s="6"/>
      <c r="AB77" s="111"/>
      <c r="AC77" s="24"/>
      <c r="AI77" s="111"/>
      <c r="AM77" s="111"/>
    </row>
    <row r="78" spans="1:39" x14ac:dyDescent="0.25">
      <c r="A78" s="10"/>
      <c r="B78" s="10"/>
      <c r="C78" s="2" t="s">
        <v>638</v>
      </c>
      <c r="D78" s="51" t="s">
        <v>275</v>
      </c>
      <c r="E78" s="52" t="s">
        <v>34</v>
      </c>
      <c r="F78" s="38">
        <v>1</v>
      </c>
      <c r="G78" s="41">
        <v>0.71407051189200155</v>
      </c>
      <c r="H78" s="41">
        <v>0.73675669055055426</v>
      </c>
      <c r="I78" s="57" t="s">
        <v>9</v>
      </c>
      <c r="J78" s="58">
        <v>3089.8867662399298</v>
      </c>
      <c r="K78" s="59">
        <v>0.60461148681394905</v>
      </c>
      <c r="L78" s="26">
        <f t="shared" si="0"/>
        <v>2.2560296777681681</v>
      </c>
      <c r="M78" s="60">
        <v>38.922296826573053</v>
      </c>
      <c r="N78" s="61" t="s">
        <v>29</v>
      </c>
      <c r="O78" s="24">
        <f t="shared" si="5"/>
        <v>0</v>
      </c>
      <c r="P78" s="163">
        <f t="shared" si="4"/>
        <v>1</v>
      </c>
      <c r="Q78" s="166">
        <v>5</v>
      </c>
      <c r="R78" s="166">
        <v>1</v>
      </c>
      <c r="S78" s="166">
        <v>1</v>
      </c>
      <c r="T78" s="20"/>
      <c r="U78" s="20"/>
      <c r="V78" s="20"/>
      <c r="W78" s="20"/>
      <c r="X78" s="20"/>
      <c r="Y78" s="20"/>
      <c r="Z78" s="6"/>
      <c r="AA78" s="6"/>
      <c r="AB78" s="111"/>
      <c r="AC78" s="24"/>
      <c r="AI78" s="111"/>
      <c r="AM78" s="111"/>
    </row>
    <row r="79" spans="1:39" x14ac:dyDescent="0.25">
      <c r="A79" s="10"/>
      <c r="B79" s="10"/>
      <c r="C79" s="2" t="s">
        <v>638</v>
      </c>
      <c r="D79" s="51" t="s">
        <v>275</v>
      </c>
      <c r="E79" s="52" t="s">
        <v>518</v>
      </c>
      <c r="F79" s="38">
        <v>1</v>
      </c>
      <c r="G79" s="41">
        <v>0.71592342084145366</v>
      </c>
      <c r="H79" s="41">
        <v>0.74170825699665177</v>
      </c>
      <c r="I79" s="57" t="s">
        <v>9</v>
      </c>
      <c r="J79" s="58">
        <v>3089.8867662399298</v>
      </c>
      <c r="K79" s="59">
        <v>0.60461148681394905</v>
      </c>
      <c r="L79" s="26">
        <f t="shared" si="0"/>
        <v>2.26188374611373</v>
      </c>
      <c r="M79" s="60">
        <v>38.840716965241192</v>
      </c>
      <c r="N79" s="61" t="s">
        <v>29</v>
      </c>
      <c r="O79" s="24">
        <f t="shared" si="5"/>
        <v>0</v>
      </c>
      <c r="P79" s="163">
        <f t="shared" si="4"/>
        <v>1</v>
      </c>
      <c r="Q79" s="166">
        <v>6</v>
      </c>
      <c r="R79" s="166">
        <v>1</v>
      </c>
      <c r="S79" s="166">
        <v>1</v>
      </c>
      <c r="T79" s="20"/>
      <c r="U79" s="20"/>
      <c r="V79" s="20"/>
      <c r="W79" s="20"/>
      <c r="X79" s="20"/>
      <c r="Y79" s="20"/>
      <c r="Z79" s="6"/>
      <c r="AA79" s="6"/>
      <c r="AB79" s="111"/>
      <c r="AC79" s="24"/>
      <c r="AI79" s="111"/>
      <c r="AM79" s="111"/>
    </row>
    <row r="80" spans="1:39" x14ac:dyDescent="0.25">
      <c r="A80" s="10"/>
      <c r="B80" s="10"/>
      <c r="C80" s="2" t="s">
        <v>638</v>
      </c>
      <c r="D80" s="51" t="s">
        <v>275</v>
      </c>
      <c r="E80" s="52" t="s">
        <v>519</v>
      </c>
      <c r="F80" s="38">
        <v>1</v>
      </c>
      <c r="G80" s="41">
        <v>0.72660290274147799</v>
      </c>
      <c r="H80" s="41">
        <v>0.74876363077868213</v>
      </c>
      <c r="I80" s="57" t="s">
        <v>9</v>
      </c>
      <c r="J80" s="58">
        <v>3089.8867662399298</v>
      </c>
      <c r="K80" s="59">
        <v>0.60461148681394905</v>
      </c>
      <c r="L80" s="26">
        <f t="shared" si="0"/>
        <v>2.2956244309738358</v>
      </c>
      <c r="M80" s="60">
        <v>38.946756651268821</v>
      </c>
      <c r="N80" s="61" t="s">
        <v>29</v>
      </c>
      <c r="O80" s="24">
        <f t="shared" si="5"/>
        <v>0</v>
      </c>
      <c r="P80" s="163">
        <f t="shared" si="4"/>
        <v>1</v>
      </c>
      <c r="Q80" s="166">
        <v>7</v>
      </c>
      <c r="R80" s="166">
        <v>1</v>
      </c>
      <c r="S80" s="166">
        <v>1</v>
      </c>
      <c r="T80" s="20"/>
      <c r="U80" s="20"/>
      <c r="V80" s="20"/>
      <c r="W80" s="20"/>
      <c r="X80" s="20"/>
      <c r="Y80" s="20"/>
      <c r="Z80" s="6"/>
      <c r="AA80" s="6"/>
      <c r="AB80" s="111"/>
      <c r="AC80" s="24"/>
      <c r="AI80" s="111"/>
      <c r="AM80" s="111"/>
    </row>
    <row r="81" spans="1:39" x14ac:dyDescent="0.25">
      <c r="A81" s="10"/>
      <c r="B81" s="10"/>
      <c r="C81" s="2" t="s">
        <v>638</v>
      </c>
      <c r="D81" s="51" t="s">
        <v>275</v>
      </c>
      <c r="E81" s="52" t="s">
        <v>520</v>
      </c>
      <c r="F81" s="38">
        <v>1</v>
      </c>
      <c r="G81" s="41">
        <v>0.71655567239163453</v>
      </c>
      <c r="H81" s="41">
        <v>0.72634804308683709</v>
      </c>
      <c r="I81" s="57" t="s">
        <v>9</v>
      </c>
      <c r="J81" s="58">
        <v>3089.8867662399298</v>
      </c>
      <c r="K81" s="59">
        <v>0.60461148681394905</v>
      </c>
      <c r="L81" s="26">
        <f t="shared" si="0"/>
        <v>2.2638812775021124</v>
      </c>
      <c r="M81" s="60">
        <v>39.272297880384102</v>
      </c>
      <c r="N81" s="61" t="s">
        <v>29</v>
      </c>
      <c r="O81" s="24">
        <f t="shared" si="5"/>
        <v>0</v>
      </c>
      <c r="P81" s="163">
        <f t="shared" si="4"/>
        <v>1</v>
      </c>
      <c r="Q81" s="166">
        <v>8</v>
      </c>
      <c r="R81" s="166">
        <v>1</v>
      </c>
      <c r="S81" s="166">
        <v>1</v>
      </c>
      <c r="T81" s="20"/>
      <c r="U81" s="20"/>
      <c r="V81" s="20"/>
      <c r="W81" s="20"/>
      <c r="X81" s="20"/>
      <c r="Y81" s="20"/>
      <c r="Z81" s="6"/>
      <c r="AA81" s="6"/>
      <c r="AB81" s="111"/>
      <c r="AC81" s="24"/>
      <c r="AI81" s="111"/>
      <c r="AM81" s="111"/>
    </row>
    <row r="82" spans="1:39" x14ac:dyDescent="0.25">
      <c r="A82" s="10"/>
      <c r="B82" s="10"/>
      <c r="C82" s="2" t="s">
        <v>638</v>
      </c>
      <c r="D82" s="51" t="s">
        <v>275</v>
      </c>
      <c r="E82" s="52" t="s">
        <v>521</v>
      </c>
      <c r="F82" s="38">
        <v>1</v>
      </c>
      <c r="G82" s="41">
        <v>0.71363091671659673</v>
      </c>
      <c r="H82" s="41">
        <v>0.73561335902376368</v>
      </c>
      <c r="I82" s="57" t="s">
        <v>9</v>
      </c>
      <c r="J82" s="58">
        <v>3089.8867662399298</v>
      </c>
      <c r="K82" s="59">
        <v>0.60461148681394905</v>
      </c>
      <c r="L82" s="26">
        <f t="shared" si="0"/>
        <v>2.2546408236628648</v>
      </c>
      <c r="M82" s="60">
        <v>38.940894453256533</v>
      </c>
      <c r="N82" s="61" t="s">
        <v>29</v>
      </c>
      <c r="O82" s="24">
        <f t="shared" si="5"/>
        <v>0</v>
      </c>
      <c r="P82" s="163">
        <f t="shared" si="4"/>
        <v>1</v>
      </c>
      <c r="Q82" s="166">
        <v>9</v>
      </c>
      <c r="R82" s="166">
        <v>1</v>
      </c>
      <c r="S82" s="166">
        <v>1</v>
      </c>
      <c r="T82" s="20"/>
      <c r="U82" s="20"/>
      <c r="V82" s="20"/>
      <c r="W82" s="20"/>
      <c r="X82" s="20"/>
      <c r="Y82" s="20"/>
      <c r="Z82" s="6"/>
      <c r="AA82" s="6"/>
      <c r="AB82" s="111"/>
      <c r="AC82" s="24"/>
      <c r="AI82" s="111"/>
      <c r="AM82" s="111"/>
    </row>
    <row r="83" spans="1:39" x14ac:dyDescent="0.25">
      <c r="A83" s="10"/>
      <c r="B83" s="10"/>
      <c r="C83" s="2" t="s">
        <v>638</v>
      </c>
      <c r="D83" s="51" t="s">
        <v>275</v>
      </c>
      <c r="E83" s="52" t="s">
        <v>524</v>
      </c>
      <c r="F83" s="38">
        <v>1</v>
      </c>
      <c r="G83" s="41">
        <v>0.72284202656852037</v>
      </c>
      <c r="H83" s="41">
        <v>0.73833428048241467</v>
      </c>
      <c r="I83" s="57" t="s">
        <v>9</v>
      </c>
      <c r="J83" s="58">
        <v>3089.8867662399298</v>
      </c>
      <c r="K83" s="59">
        <v>0.60461148681394905</v>
      </c>
      <c r="L83" s="26">
        <f t="shared" si="0"/>
        <v>2.2837423435338682</v>
      </c>
      <c r="M83" s="60">
        <v>39.121720969406837</v>
      </c>
      <c r="N83" s="61" t="s">
        <v>29</v>
      </c>
      <c r="O83" s="24">
        <f t="shared" si="5"/>
        <v>0</v>
      </c>
      <c r="P83" s="163">
        <f t="shared" si="4"/>
        <v>1</v>
      </c>
      <c r="Q83" s="166">
        <v>10</v>
      </c>
      <c r="R83" s="166">
        <v>1</v>
      </c>
      <c r="S83" s="166">
        <v>1</v>
      </c>
      <c r="T83" s="20"/>
      <c r="U83" s="20"/>
      <c r="V83" s="20"/>
      <c r="W83" s="20"/>
      <c r="X83" s="20"/>
      <c r="Y83" s="20"/>
      <c r="Z83" s="6"/>
      <c r="AA83" s="6"/>
      <c r="AB83" s="111"/>
      <c r="AC83" s="24"/>
      <c r="AI83" s="111"/>
      <c r="AM83" s="111"/>
    </row>
    <row r="84" spans="1:39" x14ac:dyDescent="0.25">
      <c r="A84" s="10"/>
      <c r="B84" s="10"/>
      <c r="C84" s="2" t="s">
        <v>638</v>
      </c>
      <c r="D84" s="51" t="s">
        <v>275</v>
      </c>
      <c r="E84" s="52" t="s">
        <v>525</v>
      </c>
      <c r="F84" s="38">
        <v>1</v>
      </c>
      <c r="G84" s="41">
        <v>0.695355235474996</v>
      </c>
      <c r="H84" s="41">
        <v>0.74110665698683753</v>
      </c>
      <c r="I84" s="57" t="s">
        <v>9</v>
      </c>
      <c r="J84" s="58">
        <v>3089.8867662399298</v>
      </c>
      <c r="K84" s="59">
        <v>0.60461148681394905</v>
      </c>
      <c r="L84" s="26">
        <f t="shared" si="0"/>
        <v>2.1969007565744789</v>
      </c>
      <c r="M84" s="60">
        <v>38.273788967709791</v>
      </c>
      <c r="N84" s="61" t="s">
        <v>29</v>
      </c>
      <c r="O84" s="24">
        <f t="shared" si="5"/>
        <v>0</v>
      </c>
      <c r="P84" s="163">
        <f t="shared" si="4"/>
        <v>1</v>
      </c>
      <c r="Q84" s="166">
        <v>11</v>
      </c>
      <c r="R84" s="166">
        <v>1</v>
      </c>
      <c r="S84" s="166">
        <v>1</v>
      </c>
      <c r="T84" s="20"/>
      <c r="U84" s="20"/>
      <c r="V84" s="20"/>
      <c r="W84" s="20"/>
      <c r="X84" s="20"/>
      <c r="Y84" s="20"/>
      <c r="Z84" s="6"/>
      <c r="AA84" s="6"/>
      <c r="AB84" s="111"/>
      <c r="AC84" s="24"/>
      <c r="AI84" s="111"/>
      <c r="AM84" s="111"/>
    </row>
    <row r="85" spans="1:39" x14ac:dyDescent="0.25">
      <c r="A85" s="10"/>
      <c r="B85" s="10"/>
      <c r="C85" s="8"/>
      <c r="D85" s="14"/>
      <c r="E85" s="14"/>
      <c r="F85" s="14"/>
      <c r="G85" s="194"/>
      <c r="H85" s="194"/>
      <c r="I85" s="42"/>
      <c r="J85" s="45"/>
      <c r="K85" s="46"/>
      <c r="L85" s="48"/>
      <c r="M85" s="56"/>
      <c r="N85" s="11"/>
      <c r="O85" s="165"/>
      <c r="P85" s="165"/>
      <c r="Q85" s="169"/>
      <c r="R85" s="169"/>
      <c r="S85" s="169"/>
      <c r="T85" s="93"/>
      <c r="U85" s="93"/>
      <c r="V85" s="93"/>
      <c r="W85" s="93"/>
      <c r="X85" s="93"/>
      <c r="Y85" s="93"/>
      <c r="Z85" s="97"/>
      <c r="AA85" s="97"/>
      <c r="AB85" s="111"/>
      <c r="AC85" s="112"/>
      <c r="AD85" s="112"/>
      <c r="AE85" s="112"/>
      <c r="AF85" s="112"/>
      <c r="AG85" s="112"/>
      <c r="AH85" s="112"/>
      <c r="AI85" s="111"/>
      <c r="AJ85" s="112"/>
      <c r="AK85" s="112"/>
      <c r="AL85" s="112"/>
      <c r="AM85" s="111"/>
    </row>
    <row r="86" spans="1:39" x14ac:dyDescent="0.25">
      <c r="A86" s="10"/>
      <c r="B86" s="10"/>
      <c r="C86" s="2" t="s">
        <v>639</v>
      </c>
      <c r="D86" s="51" t="s">
        <v>432</v>
      </c>
      <c r="E86" s="52" t="s">
        <v>30</v>
      </c>
      <c r="F86" s="38">
        <v>1</v>
      </c>
      <c r="G86" s="41">
        <v>0.61843971631205674</v>
      </c>
      <c r="H86" s="84"/>
      <c r="I86" s="57" t="s">
        <v>9</v>
      </c>
      <c r="J86" s="58">
        <v>3089.8867662399298</v>
      </c>
      <c r="K86" s="59">
        <v>0.60461148681394905</v>
      </c>
      <c r="L86" s="26">
        <f t="shared" si="0"/>
        <v>1.9538943713188144</v>
      </c>
      <c r="M86" s="60"/>
      <c r="N86" s="61" t="s">
        <v>29</v>
      </c>
      <c r="O86" s="24">
        <f t="shared" si="5"/>
        <v>1</v>
      </c>
      <c r="P86" s="163">
        <f t="shared" si="4"/>
        <v>1</v>
      </c>
      <c r="Q86" s="166">
        <v>1</v>
      </c>
      <c r="R86" s="166">
        <v>1</v>
      </c>
      <c r="S86" s="166">
        <v>1</v>
      </c>
      <c r="T86" s="27">
        <f>AVERAGE(L86:L106)</f>
        <v>1.9505292840131316</v>
      </c>
      <c r="U86" s="27">
        <f>STDEVA(L86:L106)</f>
        <v>7.3304054175090519E-2</v>
      </c>
      <c r="V86" s="24">
        <f>978*T86/AA86</f>
        <v>953.8088198824214</v>
      </c>
      <c r="W86" s="24">
        <f>978*U86/AA86</f>
        <v>35.845682491619264</v>
      </c>
      <c r="X86" s="27">
        <f>AVERAGE(M86:M106)</f>
        <v>38.654021784970901</v>
      </c>
      <c r="Y86" s="27">
        <f>STDEVA(M86:M105)</f>
        <v>0.41871569111740897</v>
      </c>
      <c r="Z86" s="6">
        <v>34</v>
      </c>
      <c r="AA86" s="6">
        <v>2</v>
      </c>
      <c r="AB86" s="111"/>
      <c r="AC86" s="25">
        <f>SUM(O86:O106)</f>
        <v>5</v>
      </c>
      <c r="AD86" s="25">
        <f>SUM(P86:P106)</f>
        <v>12</v>
      </c>
      <c r="AE86" s="25">
        <f>SUM(R86:R106)</f>
        <v>21</v>
      </c>
      <c r="AF86" s="24">
        <v>5</v>
      </c>
      <c r="AG86" s="23">
        <v>12</v>
      </c>
      <c r="AH86" s="25">
        <f>SUM(S86:S106)</f>
        <v>21</v>
      </c>
      <c r="AI86" s="111"/>
      <c r="AJ86" s="23">
        <v>1</v>
      </c>
      <c r="AM86" s="111"/>
    </row>
    <row r="87" spans="1:39" x14ac:dyDescent="0.25">
      <c r="A87" s="10"/>
      <c r="B87" s="10"/>
      <c r="C87" s="2" t="s">
        <v>639</v>
      </c>
      <c r="D87" s="51" t="s">
        <v>431</v>
      </c>
      <c r="E87" s="52" t="s">
        <v>30</v>
      </c>
      <c r="F87" s="38">
        <v>1</v>
      </c>
      <c r="G87" s="41">
        <v>0.59240039456190763</v>
      </c>
      <c r="H87" s="84"/>
      <c r="I87" s="57" t="s">
        <v>9</v>
      </c>
      <c r="J87" s="58">
        <v>3089.8867662399298</v>
      </c>
      <c r="K87" s="59">
        <v>0.60461148681394905</v>
      </c>
      <c r="L87" s="26">
        <f t="shared" si="0"/>
        <v>1.8716259094807273</v>
      </c>
      <c r="M87" s="60"/>
      <c r="N87" s="61" t="s">
        <v>29</v>
      </c>
      <c r="O87" s="24">
        <f t="shared" si="5"/>
        <v>1</v>
      </c>
      <c r="P87" s="163">
        <f t="shared" si="4"/>
        <v>1</v>
      </c>
      <c r="Q87" s="166">
        <v>2</v>
      </c>
      <c r="R87" s="166">
        <v>1</v>
      </c>
      <c r="S87" s="166">
        <v>1</v>
      </c>
      <c r="T87" s="20"/>
      <c r="U87" s="20"/>
      <c r="V87" s="20"/>
      <c r="W87" s="20"/>
      <c r="X87" s="20"/>
      <c r="Y87" s="20"/>
      <c r="Z87" s="6"/>
      <c r="AA87" s="6"/>
      <c r="AB87" s="111"/>
      <c r="AC87" s="24"/>
      <c r="AI87" s="111"/>
      <c r="AM87" s="111"/>
    </row>
    <row r="88" spans="1:39" x14ac:dyDescent="0.25">
      <c r="A88" s="10"/>
      <c r="B88" s="10"/>
      <c r="C88" s="2" t="s">
        <v>639</v>
      </c>
      <c r="D88" s="51" t="s">
        <v>526</v>
      </c>
      <c r="E88" s="52" t="s">
        <v>30</v>
      </c>
      <c r="F88" s="38">
        <v>1</v>
      </c>
      <c r="G88" s="41">
        <v>1.1516664592100299</v>
      </c>
      <c r="H88" s="41">
        <v>1.1404840725422085</v>
      </c>
      <c r="I88" s="57" t="s">
        <v>12</v>
      </c>
      <c r="J88" s="58">
        <v>1696.80766954417</v>
      </c>
      <c r="K88" s="59">
        <v>0.61279470700705407</v>
      </c>
      <c r="L88" s="26">
        <f t="shared" si="0"/>
        <v>1.9981150109860497</v>
      </c>
      <c r="M88" s="60">
        <v>38.914622867567303</v>
      </c>
      <c r="N88" s="61" t="s">
        <v>29</v>
      </c>
      <c r="O88" s="24">
        <f t="shared" si="5"/>
        <v>1</v>
      </c>
      <c r="P88" s="163">
        <f t="shared" si="4"/>
        <v>1</v>
      </c>
      <c r="Q88" s="166">
        <v>3</v>
      </c>
      <c r="R88" s="166">
        <v>1</v>
      </c>
      <c r="S88" s="166">
        <v>1</v>
      </c>
      <c r="T88" s="20"/>
      <c r="U88" s="20"/>
      <c r="V88" s="20"/>
      <c r="W88" s="20"/>
      <c r="X88" s="20"/>
      <c r="Y88" s="20"/>
      <c r="Z88" s="6"/>
      <c r="AA88" s="6"/>
      <c r="AB88" s="111"/>
      <c r="AC88" s="24"/>
      <c r="AI88" s="111"/>
      <c r="AM88" s="111"/>
    </row>
    <row r="89" spans="1:39" x14ac:dyDescent="0.25">
      <c r="A89" s="10"/>
      <c r="B89" s="10"/>
      <c r="C89" s="2" t="s">
        <v>639</v>
      </c>
      <c r="D89" s="51" t="s">
        <v>526</v>
      </c>
      <c r="E89" s="52" t="s">
        <v>30</v>
      </c>
      <c r="F89" s="38">
        <v>2</v>
      </c>
      <c r="G89" s="41">
        <v>1.1458814972265481</v>
      </c>
      <c r="H89" s="41">
        <v>1.1357590669562996</v>
      </c>
      <c r="I89" s="57" t="s">
        <v>12</v>
      </c>
      <c r="J89" s="58">
        <v>1696.80766954417</v>
      </c>
      <c r="K89" s="59">
        <v>0.61279470700705407</v>
      </c>
      <c r="L89" s="26">
        <f t="shared" si="0"/>
        <v>1.9880782340314556</v>
      </c>
      <c r="M89" s="60">
        <v>38.897068013784839</v>
      </c>
      <c r="N89" s="61" t="s">
        <v>29</v>
      </c>
      <c r="O89" s="24">
        <f t="shared" si="5"/>
        <v>0</v>
      </c>
      <c r="P89" s="163">
        <f t="shared" si="4"/>
        <v>0</v>
      </c>
      <c r="Q89" s="166">
        <v>4</v>
      </c>
      <c r="R89" s="166">
        <v>1</v>
      </c>
      <c r="S89" s="166">
        <v>1</v>
      </c>
      <c r="T89" s="20"/>
      <c r="U89" s="20"/>
      <c r="V89" s="20"/>
      <c r="W89" s="20"/>
      <c r="X89" s="20"/>
      <c r="Y89" s="20"/>
      <c r="Z89" s="6"/>
      <c r="AA89" s="6"/>
      <c r="AB89" s="111"/>
      <c r="AC89" s="24"/>
      <c r="AD89" s="25"/>
      <c r="AI89" s="111"/>
      <c r="AM89" s="111"/>
    </row>
    <row r="90" spans="1:39" x14ac:dyDescent="0.25">
      <c r="A90" s="10"/>
      <c r="B90" s="10"/>
      <c r="C90" s="2" t="s">
        <v>639</v>
      </c>
      <c r="D90" s="51" t="s">
        <v>526</v>
      </c>
      <c r="E90" s="52" t="s">
        <v>30</v>
      </c>
      <c r="F90" s="38">
        <v>3</v>
      </c>
      <c r="G90" s="41">
        <v>1.1429843029788664</v>
      </c>
      <c r="H90" s="41">
        <v>1.1600459269541781</v>
      </c>
      <c r="I90" s="57" t="s">
        <v>12</v>
      </c>
      <c r="J90" s="58">
        <v>1696.80766954417</v>
      </c>
      <c r="K90" s="59">
        <v>0.61279470700705407</v>
      </c>
      <c r="L90" s="26">
        <f t="shared" si="0"/>
        <v>1.9830516681627177</v>
      </c>
      <c r="M90" s="60">
        <v>38.424207611774406</v>
      </c>
      <c r="N90" s="61" t="s">
        <v>29</v>
      </c>
      <c r="O90" s="24">
        <f t="shared" si="5"/>
        <v>0</v>
      </c>
      <c r="P90" s="163">
        <f t="shared" si="4"/>
        <v>0</v>
      </c>
      <c r="Q90" s="166">
        <v>5</v>
      </c>
      <c r="R90" s="166">
        <v>1</v>
      </c>
      <c r="S90" s="166">
        <v>1</v>
      </c>
      <c r="T90" s="20"/>
      <c r="U90" s="20"/>
      <c r="V90" s="20"/>
      <c r="W90" s="20"/>
      <c r="X90" s="20"/>
      <c r="Y90" s="20"/>
      <c r="Z90" s="6"/>
      <c r="AA90" s="6"/>
      <c r="AB90" s="111"/>
      <c r="AC90" s="24"/>
      <c r="AI90" s="111"/>
      <c r="AM90" s="111"/>
    </row>
    <row r="91" spans="1:39" x14ac:dyDescent="0.25">
      <c r="A91" s="10"/>
      <c r="B91" s="10"/>
      <c r="C91" s="2" t="s">
        <v>639</v>
      </c>
      <c r="D91" s="51" t="s">
        <v>526</v>
      </c>
      <c r="E91" s="52" t="s">
        <v>30</v>
      </c>
      <c r="F91" s="38">
        <v>4</v>
      </c>
      <c r="G91" s="41">
        <v>1.1460259884752442</v>
      </c>
      <c r="H91" s="41">
        <v>1.1092063191306836</v>
      </c>
      <c r="I91" s="57" t="s">
        <v>12</v>
      </c>
      <c r="J91" s="58">
        <v>1696.80766954417</v>
      </c>
      <c r="K91" s="59">
        <v>0.61279470700705407</v>
      </c>
      <c r="L91" s="26">
        <f t="shared" si="0"/>
        <v>1.9883289230488066</v>
      </c>
      <c r="M91" s="60">
        <v>39.366917783525949</v>
      </c>
      <c r="N91" s="61" t="s">
        <v>29</v>
      </c>
      <c r="O91" s="24">
        <f t="shared" si="5"/>
        <v>0</v>
      </c>
      <c r="P91" s="163">
        <f t="shared" si="4"/>
        <v>0</v>
      </c>
      <c r="Q91" s="166">
        <v>6</v>
      </c>
      <c r="R91" s="166">
        <v>1</v>
      </c>
      <c r="S91" s="166">
        <v>1</v>
      </c>
      <c r="T91" s="20"/>
      <c r="U91" s="20"/>
      <c r="V91" s="20"/>
      <c r="W91" s="20"/>
      <c r="X91" s="20"/>
      <c r="Y91" s="20"/>
      <c r="Z91" s="6"/>
      <c r="AA91" s="6"/>
      <c r="AB91" s="111"/>
      <c r="AC91" s="24"/>
      <c r="AI91" s="111"/>
      <c r="AM91" s="111"/>
    </row>
    <row r="92" spans="1:39" x14ac:dyDescent="0.25">
      <c r="A92" s="10"/>
      <c r="B92" s="10"/>
      <c r="C92" s="2" t="s">
        <v>639</v>
      </c>
      <c r="D92" s="51" t="s">
        <v>526</v>
      </c>
      <c r="E92" s="52" t="s">
        <v>31</v>
      </c>
      <c r="F92" s="38">
        <v>1</v>
      </c>
      <c r="G92" s="41">
        <v>1.0991304180618557</v>
      </c>
      <c r="H92" s="41">
        <v>1.1108366739046476</v>
      </c>
      <c r="I92" s="57" t="s">
        <v>12</v>
      </c>
      <c r="J92" s="58">
        <v>1696.80766954417</v>
      </c>
      <c r="K92" s="59">
        <v>0.61279470700705407</v>
      </c>
      <c r="L92" s="26">
        <f t="shared" si="0"/>
        <v>1.9069661791376757</v>
      </c>
      <c r="M92" s="60">
        <v>38.508853209344238</v>
      </c>
      <c r="N92" s="61" t="s">
        <v>29</v>
      </c>
      <c r="O92" s="24">
        <f t="shared" si="5"/>
        <v>0</v>
      </c>
      <c r="P92" s="163">
        <f t="shared" si="4"/>
        <v>1</v>
      </c>
      <c r="Q92" s="166">
        <v>7</v>
      </c>
      <c r="R92" s="166">
        <v>1</v>
      </c>
      <c r="S92" s="166">
        <v>1</v>
      </c>
      <c r="T92" s="20"/>
      <c r="U92" s="20"/>
      <c r="V92" s="20"/>
      <c r="W92" s="20"/>
      <c r="X92" s="20"/>
      <c r="Y92" s="20"/>
      <c r="Z92" s="6"/>
      <c r="AA92" s="6"/>
      <c r="AB92" s="111"/>
      <c r="AC92" s="24"/>
      <c r="AI92" s="111"/>
      <c r="AM92" s="111"/>
    </row>
    <row r="93" spans="1:39" x14ac:dyDescent="0.25">
      <c r="A93" s="10"/>
      <c r="B93" s="10"/>
      <c r="C93" s="2" t="s">
        <v>639</v>
      </c>
      <c r="D93" s="51" t="s">
        <v>526</v>
      </c>
      <c r="E93" s="52" t="s">
        <v>31</v>
      </c>
      <c r="F93" s="38">
        <v>2</v>
      </c>
      <c r="G93" s="41">
        <v>1.1064923498589609</v>
      </c>
      <c r="H93" s="41">
        <v>1.110799357894737</v>
      </c>
      <c r="I93" s="57" t="s">
        <v>12</v>
      </c>
      <c r="J93" s="58">
        <v>1696.80766954417</v>
      </c>
      <c r="K93" s="59">
        <v>0.61279470700705407</v>
      </c>
      <c r="L93" s="26">
        <f t="shared" si="0"/>
        <v>1.9197389627123069</v>
      </c>
      <c r="M93" s="60">
        <v>38.643019725982988</v>
      </c>
      <c r="N93" s="61" t="s">
        <v>29</v>
      </c>
      <c r="O93" s="24">
        <f t="shared" si="5"/>
        <v>0</v>
      </c>
      <c r="P93" s="163">
        <f t="shared" si="4"/>
        <v>0</v>
      </c>
      <c r="Q93" s="166">
        <v>8</v>
      </c>
      <c r="R93" s="166">
        <v>1</v>
      </c>
      <c r="S93" s="166">
        <v>1</v>
      </c>
      <c r="T93" s="20"/>
      <c r="U93" s="20"/>
      <c r="V93" s="20"/>
      <c r="W93" s="20"/>
      <c r="X93" s="20"/>
      <c r="Y93" s="20"/>
      <c r="Z93" s="6"/>
      <c r="AA93" s="6"/>
      <c r="AB93" s="111"/>
      <c r="AC93" s="24"/>
      <c r="AI93" s="111"/>
      <c r="AM93" s="111"/>
    </row>
    <row r="94" spans="1:39" x14ac:dyDescent="0.25">
      <c r="A94" s="10"/>
      <c r="B94" s="10"/>
      <c r="C94" s="2" t="s">
        <v>639</v>
      </c>
      <c r="D94" s="51" t="s">
        <v>526</v>
      </c>
      <c r="E94" s="52" t="s">
        <v>31</v>
      </c>
      <c r="F94" s="38">
        <v>3</v>
      </c>
      <c r="G94" s="41">
        <v>1.0892962106093795</v>
      </c>
      <c r="H94" s="41">
        <v>1.146841526855805</v>
      </c>
      <c r="I94" s="57" t="s">
        <v>12</v>
      </c>
      <c r="J94" s="58">
        <v>1696.80766954417</v>
      </c>
      <c r="K94" s="59">
        <v>0.61279470700705407</v>
      </c>
      <c r="L94" s="26">
        <f t="shared" si="0"/>
        <v>1.8899040537498943</v>
      </c>
      <c r="M94" s="60">
        <v>37.682707345637226</v>
      </c>
      <c r="N94" s="61" t="s">
        <v>29</v>
      </c>
      <c r="O94" s="24">
        <f t="shared" si="5"/>
        <v>0</v>
      </c>
      <c r="P94" s="163">
        <f t="shared" si="4"/>
        <v>0</v>
      </c>
      <c r="Q94" s="166">
        <v>9</v>
      </c>
      <c r="R94" s="166">
        <v>1</v>
      </c>
      <c r="S94" s="166">
        <v>1</v>
      </c>
      <c r="T94" s="20"/>
      <c r="U94" s="20"/>
      <c r="V94" s="20"/>
      <c r="W94" s="20"/>
      <c r="X94" s="20"/>
      <c r="Y94" s="20"/>
      <c r="Z94" s="6"/>
      <c r="AA94" s="6"/>
      <c r="AB94" s="111"/>
      <c r="AC94" s="24"/>
      <c r="AI94" s="111"/>
      <c r="AM94" s="111"/>
    </row>
    <row r="95" spans="1:39" x14ac:dyDescent="0.25">
      <c r="A95" s="10"/>
      <c r="B95" s="10"/>
      <c r="C95" s="2" t="s">
        <v>639</v>
      </c>
      <c r="D95" s="51" t="s">
        <v>526</v>
      </c>
      <c r="E95" s="52" t="s">
        <v>31</v>
      </c>
      <c r="F95" s="38">
        <v>4</v>
      </c>
      <c r="G95" s="41">
        <v>1.1354456976943084</v>
      </c>
      <c r="H95" s="41">
        <v>1.1326753572373167</v>
      </c>
      <c r="I95" s="57" t="s">
        <v>12</v>
      </c>
      <c r="J95" s="58">
        <v>1696.80766954417</v>
      </c>
      <c r="K95" s="59">
        <v>0.61279470700705407</v>
      </c>
      <c r="L95" s="26">
        <f t="shared" si="0"/>
        <v>1.9699723601213022</v>
      </c>
      <c r="M95" s="60">
        <v>38.769200528071664</v>
      </c>
      <c r="N95" s="61" t="s">
        <v>29</v>
      </c>
      <c r="O95" s="24">
        <f t="shared" si="5"/>
        <v>0</v>
      </c>
      <c r="P95" s="163">
        <f t="shared" si="4"/>
        <v>0</v>
      </c>
      <c r="Q95" s="166">
        <v>10</v>
      </c>
      <c r="R95" s="166">
        <v>1</v>
      </c>
      <c r="S95" s="166">
        <v>1</v>
      </c>
      <c r="T95" s="20"/>
      <c r="U95" s="20"/>
      <c r="V95" s="20"/>
      <c r="W95" s="20"/>
      <c r="X95" s="20"/>
      <c r="Y95" s="20"/>
      <c r="Z95" s="6"/>
      <c r="AA95" s="6"/>
      <c r="AB95" s="111"/>
      <c r="AC95" s="24"/>
      <c r="AI95" s="111"/>
      <c r="AM95" s="111"/>
    </row>
    <row r="96" spans="1:39" x14ac:dyDescent="0.25">
      <c r="A96" s="10"/>
      <c r="B96" s="10"/>
      <c r="C96" s="2" t="s">
        <v>639</v>
      </c>
      <c r="D96" s="51" t="s">
        <v>526</v>
      </c>
      <c r="E96" s="52" t="s">
        <v>32</v>
      </c>
      <c r="F96" s="38">
        <v>1</v>
      </c>
      <c r="G96" s="41">
        <v>1.1340628120861269</v>
      </c>
      <c r="H96" s="41">
        <v>1.1325681907261591</v>
      </c>
      <c r="I96" s="57" t="s">
        <v>12</v>
      </c>
      <c r="J96" s="58">
        <v>1696.80766954417</v>
      </c>
      <c r="K96" s="59">
        <v>0.61279470700705407</v>
      </c>
      <c r="L96" s="26">
        <f t="shared" si="0"/>
        <v>1.9675730851662261</v>
      </c>
      <c r="M96" s="60">
        <v>38.746811489586207</v>
      </c>
      <c r="N96" s="61" t="s">
        <v>29</v>
      </c>
      <c r="O96" s="24">
        <f t="shared" si="5"/>
        <v>0</v>
      </c>
      <c r="P96" s="163">
        <f t="shared" si="4"/>
        <v>1</v>
      </c>
      <c r="Q96" s="166">
        <v>11</v>
      </c>
      <c r="R96" s="166">
        <v>1</v>
      </c>
      <c r="S96" s="166">
        <v>1</v>
      </c>
      <c r="T96" s="20"/>
      <c r="U96" s="20"/>
      <c r="V96" s="20"/>
      <c r="W96" s="20"/>
      <c r="X96" s="20"/>
      <c r="Y96" s="20"/>
      <c r="Z96" s="6"/>
      <c r="AA96" s="6"/>
      <c r="AB96" s="111"/>
      <c r="AC96" s="24"/>
      <c r="AI96" s="111"/>
      <c r="AM96" s="111"/>
    </row>
    <row r="97" spans="1:39" x14ac:dyDescent="0.25">
      <c r="A97" s="10"/>
      <c r="B97" s="10"/>
      <c r="C97" s="2" t="s">
        <v>639</v>
      </c>
      <c r="D97" s="51" t="s">
        <v>526</v>
      </c>
      <c r="E97" s="52" t="s">
        <v>32</v>
      </c>
      <c r="F97" s="38">
        <v>2</v>
      </c>
      <c r="G97" s="41">
        <v>1.1137135191697418</v>
      </c>
      <c r="H97" s="41">
        <v>1.1182917855153205</v>
      </c>
      <c r="I97" s="57" t="s">
        <v>12</v>
      </c>
      <c r="J97" s="58">
        <v>1696.80766954417</v>
      </c>
      <c r="K97" s="59">
        <v>0.61279470700705407</v>
      </c>
      <c r="L97" s="26">
        <f t="shared" si="0"/>
        <v>1.9322675265871636</v>
      </c>
      <c r="M97" s="60">
        <v>38.638677371288232</v>
      </c>
      <c r="N97" s="61" t="s">
        <v>29</v>
      </c>
      <c r="O97" s="24">
        <f t="shared" si="5"/>
        <v>0</v>
      </c>
      <c r="P97" s="163">
        <f t="shared" si="4"/>
        <v>0</v>
      </c>
      <c r="Q97" s="166">
        <v>12</v>
      </c>
      <c r="R97" s="166">
        <v>1</v>
      </c>
      <c r="S97" s="166">
        <v>1</v>
      </c>
      <c r="T97" s="20"/>
      <c r="U97" s="20"/>
      <c r="V97" s="20"/>
      <c r="W97" s="20"/>
      <c r="X97" s="20"/>
      <c r="Y97" s="20"/>
      <c r="Z97" s="6"/>
      <c r="AA97" s="6"/>
      <c r="AB97" s="111"/>
      <c r="AC97" s="24"/>
      <c r="AI97" s="111"/>
      <c r="AM97" s="111"/>
    </row>
    <row r="98" spans="1:39" x14ac:dyDescent="0.25">
      <c r="A98" s="10"/>
      <c r="B98" s="10"/>
      <c r="C98" s="2" t="s">
        <v>639</v>
      </c>
      <c r="D98" s="51" t="s">
        <v>526</v>
      </c>
      <c r="E98" s="52" t="s">
        <v>32</v>
      </c>
      <c r="F98" s="38">
        <v>3</v>
      </c>
      <c r="G98" s="41">
        <v>1.1142185439178929</v>
      </c>
      <c r="H98" s="41">
        <v>1.1394016584924622</v>
      </c>
      <c r="I98" s="57" t="s">
        <v>12</v>
      </c>
      <c r="J98" s="58">
        <v>1696.80766954417</v>
      </c>
      <c r="K98" s="59">
        <v>0.61279470700705407</v>
      </c>
      <c r="L98" s="26">
        <f t="shared" si="0"/>
        <v>1.9331437329940884</v>
      </c>
      <c r="M98" s="60">
        <v>38.272821566118786</v>
      </c>
      <c r="N98" s="61" t="s">
        <v>29</v>
      </c>
      <c r="O98" s="24">
        <f t="shared" si="5"/>
        <v>0</v>
      </c>
      <c r="P98" s="163">
        <f t="shared" si="4"/>
        <v>0</v>
      </c>
      <c r="Q98" s="166">
        <v>13</v>
      </c>
      <c r="R98" s="166">
        <v>1</v>
      </c>
      <c r="S98" s="166">
        <v>1</v>
      </c>
      <c r="T98" s="20"/>
      <c r="U98" s="20"/>
      <c r="V98" s="20"/>
      <c r="W98" s="20"/>
      <c r="X98" s="20"/>
      <c r="Y98" s="20"/>
      <c r="Z98" s="6"/>
      <c r="AA98" s="6"/>
      <c r="AB98" s="111"/>
      <c r="AC98" s="24"/>
      <c r="AI98" s="111"/>
      <c r="AM98" s="111"/>
    </row>
    <row r="99" spans="1:39" x14ac:dyDescent="0.25">
      <c r="A99" s="10"/>
      <c r="B99" s="10"/>
      <c r="C99" s="2" t="s">
        <v>639</v>
      </c>
      <c r="D99" s="51" t="s">
        <v>526</v>
      </c>
      <c r="E99" s="52" t="s">
        <v>32</v>
      </c>
      <c r="F99" s="38">
        <v>4</v>
      </c>
      <c r="G99" s="41">
        <v>1.1399069227578522</v>
      </c>
      <c r="H99" s="41">
        <v>1.1249339841200918</v>
      </c>
      <c r="I99" s="57" t="s">
        <v>12</v>
      </c>
      <c r="J99" s="58">
        <v>1696.80766954417</v>
      </c>
      <c r="K99" s="59">
        <v>0.61279470700705407</v>
      </c>
      <c r="L99" s="26">
        <f t="shared" ref="L99:L215" si="6">G99*J99/978</f>
        <v>1.9777124837443942</v>
      </c>
      <c r="M99" s="60">
        <v>38.983353906969</v>
      </c>
      <c r="N99" s="61" t="s">
        <v>29</v>
      </c>
      <c r="O99" s="24">
        <f t="shared" si="5"/>
        <v>0</v>
      </c>
      <c r="P99" s="163">
        <f t="shared" si="4"/>
        <v>0</v>
      </c>
      <c r="Q99" s="166">
        <v>14</v>
      </c>
      <c r="R99" s="166">
        <v>1</v>
      </c>
      <c r="S99" s="166">
        <v>1</v>
      </c>
      <c r="T99" s="20"/>
      <c r="U99" s="20"/>
      <c r="V99" s="20"/>
      <c r="W99" s="20"/>
      <c r="X99" s="20"/>
      <c r="Y99" s="20"/>
      <c r="Z99" s="6"/>
      <c r="AA99" s="6"/>
      <c r="AB99" s="111"/>
      <c r="AC99" s="24"/>
      <c r="AI99" s="111"/>
      <c r="AM99" s="111"/>
    </row>
    <row r="100" spans="1:39" x14ac:dyDescent="0.25">
      <c r="A100" s="10"/>
      <c r="B100" s="10"/>
      <c r="C100" s="2" t="s">
        <v>639</v>
      </c>
      <c r="D100" s="51" t="s">
        <v>439</v>
      </c>
      <c r="E100" s="52" t="s">
        <v>30</v>
      </c>
      <c r="F100" s="38">
        <v>1</v>
      </c>
      <c r="G100" s="41">
        <v>0.66611446253868034</v>
      </c>
      <c r="H100" s="41"/>
      <c r="I100" s="57" t="s">
        <v>9</v>
      </c>
      <c r="J100" s="58">
        <v>3089.8867662399298</v>
      </c>
      <c r="K100" s="59">
        <v>0.60461148681394905</v>
      </c>
      <c r="L100" s="26">
        <f t="shared" si="6"/>
        <v>2.1045176509195214</v>
      </c>
      <c r="M100" s="60"/>
      <c r="N100" s="61" t="s">
        <v>29</v>
      </c>
      <c r="O100" s="24">
        <f t="shared" si="5"/>
        <v>1</v>
      </c>
      <c r="P100" s="163">
        <f t="shared" si="4"/>
        <v>1</v>
      </c>
      <c r="Q100" s="166">
        <v>15</v>
      </c>
      <c r="R100" s="166">
        <v>1</v>
      </c>
      <c r="S100" s="166">
        <v>1</v>
      </c>
      <c r="T100" s="20"/>
      <c r="U100" s="20"/>
      <c r="V100" s="20"/>
      <c r="W100" s="20"/>
      <c r="X100" s="20"/>
      <c r="Y100" s="20"/>
      <c r="Z100" s="6"/>
      <c r="AA100" s="6"/>
      <c r="AB100" s="111"/>
      <c r="AC100" s="24"/>
      <c r="AI100" s="111"/>
      <c r="AM100" s="111"/>
    </row>
    <row r="101" spans="1:39" x14ac:dyDescent="0.25">
      <c r="A101" s="10"/>
      <c r="B101" s="10"/>
      <c r="C101" s="2" t="s">
        <v>639</v>
      </c>
      <c r="D101" s="51" t="s">
        <v>439</v>
      </c>
      <c r="E101" s="52" t="s">
        <v>31</v>
      </c>
      <c r="F101" s="38">
        <v>1</v>
      </c>
      <c r="G101" s="41">
        <v>0.57382092923628158</v>
      </c>
      <c r="H101" s="41"/>
      <c r="I101" s="57" t="s">
        <v>9</v>
      </c>
      <c r="J101" s="58">
        <v>3089.8867662399298</v>
      </c>
      <c r="K101" s="59">
        <v>0.60461148681394905</v>
      </c>
      <c r="L101" s="26">
        <f t="shared" si="6"/>
        <v>1.8129260689557114</v>
      </c>
      <c r="M101" s="60"/>
      <c r="N101" s="61" t="s">
        <v>29</v>
      </c>
      <c r="O101" s="24">
        <f t="shared" si="5"/>
        <v>0</v>
      </c>
      <c r="P101" s="163">
        <f t="shared" si="4"/>
        <v>1</v>
      </c>
      <c r="Q101" s="166">
        <v>16</v>
      </c>
      <c r="R101" s="166">
        <v>1</v>
      </c>
      <c r="S101" s="166">
        <v>1</v>
      </c>
      <c r="T101" s="20"/>
      <c r="U101" s="20"/>
      <c r="V101" s="20"/>
      <c r="W101" s="20"/>
      <c r="X101" s="20"/>
      <c r="Y101" s="20"/>
      <c r="Z101" s="6"/>
      <c r="AA101" s="6"/>
      <c r="AB101" s="111"/>
      <c r="AC101" s="24"/>
      <c r="AI101" s="111"/>
      <c r="AM101" s="111"/>
    </row>
    <row r="102" spans="1:39" x14ac:dyDescent="0.25">
      <c r="A102" s="10"/>
      <c r="B102" s="10"/>
      <c r="C102" s="2" t="s">
        <v>639</v>
      </c>
      <c r="D102" s="51" t="s">
        <v>439</v>
      </c>
      <c r="E102" s="52" t="s">
        <v>32</v>
      </c>
      <c r="F102" s="38">
        <v>1</v>
      </c>
      <c r="G102" s="41">
        <v>0.58916619567480732</v>
      </c>
      <c r="H102" s="41"/>
      <c r="I102" s="57" t="s">
        <v>9</v>
      </c>
      <c r="J102" s="58">
        <v>3089.8867662399298</v>
      </c>
      <c r="K102" s="59">
        <v>0.60461148681394905</v>
      </c>
      <c r="L102" s="26">
        <f t="shared" si="6"/>
        <v>1.8614078027929573</v>
      </c>
      <c r="M102" s="60"/>
      <c r="N102" s="61" t="s">
        <v>29</v>
      </c>
      <c r="O102" s="24">
        <f t="shared" si="5"/>
        <v>0</v>
      </c>
      <c r="P102" s="163">
        <f t="shared" si="4"/>
        <v>1</v>
      </c>
      <c r="Q102" s="166">
        <v>17</v>
      </c>
      <c r="R102" s="166">
        <v>1</v>
      </c>
      <c r="S102" s="166">
        <v>1</v>
      </c>
      <c r="T102" s="20"/>
      <c r="U102" s="20"/>
      <c r="V102" s="20"/>
      <c r="W102" s="20"/>
      <c r="X102" s="20"/>
      <c r="Y102" s="20"/>
      <c r="Z102" s="6"/>
      <c r="AA102" s="6"/>
      <c r="AB102" s="111"/>
      <c r="AC102" s="24"/>
      <c r="AI102" s="111"/>
      <c r="AM102" s="111"/>
    </row>
    <row r="103" spans="1:39" x14ac:dyDescent="0.25">
      <c r="A103" s="10"/>
      <c r="B103" s="10"/>
      <c r="C103" s="2" t="s">
        <v>639</v>
      </c>
      <c r="D103" s="51" t="s">
        <v>439</v>
      </c>
      <c r="E103" s="52" t="s">
        <v>33</v>
      </c>
      <c r="F103" s="38">
        <v>1</v>
      </c>
      <c r="G103" s="41">
        <v>0.60565551175267518</v>
      </c>
      <c r="H103" s="41"/>
      <c r="I103" s="57" t="s">
        <v>9</v>
      </c>
      <c r="J103" s="58">
        <v>3089.8867662399298</v>
      </c>
      <c r="K103" s="59">
        <v>0.60461148681394905</v>
      </c>
      <c r="L103" s="26">
        <f t="shared" si="6"/>
        <v>1.913504039534625</v>
      </c>
      <c r="M103" s="60"/>
      <c r="N103" s="61" t="s">
        <v>29</v>
      </c>
      <c r="O103" s="24">
        <f t="shared" si="5"/>
        <v>0</v>
      </c>
      <c r="P103" s="163">
        <f t="shared" si="4"/>
        <v>1</v>
      </c>
      <c r="Q103" s="166">
        <v>18</v>
      </c>
      <c r="R103" s="166">
        <v>1</v>
      </c>
      <c r="S103" s="166">
        <v>1</v>
      </c>
      <c r="T103" s="20"/>
      <c r="U103" s="20"/>
      <c r="V103" s="20"/>
      <c r="W103" s="20"/>
      <c r="X103" s="20"/>
      <c r="Y103" s="20"/>
      <c r="Z103" s="6"/>
      <c r="AA103" s="6"/>
      <c r="AB103" s="111"/>
      <c r="AC103" s="24"/>
      <c r="AI103" s="111"/>
      <c r="AM103" s="111"/>
    </row>
    <row r="104" spans="1:39" x14ac:dyDescent="0.25">
      <c r="A104" s="10"/>
      <c r="B104" s="10"/>
      <c r="C104" s="2" t="s">
        <v>639</v>
      </c>
      <c r="D104" s="51" t="s">
        <v>439</v>
      </c>
      <c r="E104" s="52" t="s">
        <v>34</v>
      </c>
      <c r="F104" s="38">
        <v>1</v>
      </c>
      <c r="G104" s="41">
        <v>0.61541779285755371</v>
      </c>
      <c r="H104" s="41"/>
      <c r="I104" s="57" t="s">
        <v>9</v>
      </c>
      <c r="J104" s="58">
        <v>3089.8867662399298</v>
      </c>
      <c r="K104" s="59">
        <v>0.60461148681394905</v>
      </c>
      <c r="L104" s="26">
        <f t="shared" si="6"/>
        <v>1.9443469262363411</v>
      </c>
      <c r="M104" s="60"/>
      <c r="N104" s="61" t="s">
        <v>29</v>
      </c>
      <c r="O104" s="24">
        <f t="shared" si="5"/>
        <v>0</v>
      </c>
      <c r="P104" s="163">
        <f t="shared" si="4"/>
        <v>1</v>
      </c>
      <c r="Q104" s="166">
        <v>19</v>
      </c>
      <c r="R104" s="166">
        <v>1</v>
      </c>
      <c r="S104" s="166">
        <v>1</v>
      </c>
      <c r="T104" s="20"/>
      <c r="U104" s="20"/>
      <c r="V104" s="20"/>
      <c r="W104" s="20"/>
      <c r="X104" s="20"/>
      <c r="Y104" s="20"/>
      <c r="Z104" s="6"/>
      <c r="AA104" s="6"/>
      <c r="AB104" s="111"/>
      <c r="AC104" s="24"/>
      <c r="AI104" s="111"/>
      <c r="AM104" s="111"/>
    </row>
    <row r="105" spans="1:39" x14ac:dyDescent="0.25">
      <c r="A105" s="10"/>
      <c r="B105" s="10"/>
      <c r="C105" s="2" t="s">
        <v>639</v>
      </c>
      <c r="D105" s="51" t="s">
        <v>439</v>
      </c>
      <c r="E105" s="52" t="s">
        <v>518</v>
      </c>
      <c r="F105" s="38">
        <v>1</v>
      </c>
      <c r="G105" s="41">
        <v>0.60512344425425746</v>
      </c>
      <c r="H105" s="41"/>
      <c r="I105" s="57" t="s">
        <v>9</v>
      </c>
      <c r="J105" s="58">
        <v>3089.8867662399298</v>
      </c>
      <c r="K105" s="59">
        <v>0.60461148681394905</v>
      </c>
      <c r="L105" s="26">
        <f t="shared" si="6"/>
        <v>1.9118230289803231</v>
      </c>
      <c r="M105" s="60"/>
      <c r="N105" s="61" t="s">
        <v>29</v>
      </c>
      <c r="O105" s="24">
        <f t="shared" si="5"/>
        <v>0</v>
      </c>
      <c r="P105" s="163">
        <f t="shared" si="4"/>
        <v>1</v>
      </c>
      <c r="Q105" s="166">
        <v>20</v>
      </c>
      <c r="R105" s="166">
        <v>1</v>
      </c>
      <c r="S105" s="166">
        <v>1</v>
      </c>
      <c r="T105" s="20"/>
      <c r="U105" s="20"/>
      <c r="V105" s="20"/>
      <c r="W105" s="20"/>
      <c r="X105" s="20"/>
      <c r="Y105" s="20"/>
      <c r="Z105" s="6"/>
      <c r="AA105" s="6"/>
      <c r="AB105" s="111"/>
      <c r="AC105" s="24"/>
      <c r="AI105" s="111"/>
      <c r="AM105" s="111"/>
    </row>
    <row r="106" spans="1:39" x14ac:dyDescent="0.25">
      <c r="A106" s="10"/>
      <c r="B106" s="10"/>
      <c r="C106" s="2" t="s">
        <v>639</v>
      </c>
      <c r="D106" s="51" t="s">
        <v>440</v>
      </c>
      <c r="E106" s="52" t="s">
        <v>30</v>
      </c>
      <c r="F106" s="38">
        <v>1</v>
      </c>
      <c r="G106" s="41">
        <v>0.67488174505136933</v>
      </c>
      <c r="H106" s="41"/>
      <c r="I106" s="57" t="s">
        <v>9</v>
      </c>
      <c r="J106" s="58">
        <v>3089.8867662399298</v>
      </c>
      <c r="K106" s="59">
        <v>0.60461148681394905</v>
      </c>
      <c r="L106" s="26">
        <f>G106*J106/978</f>
        <v>2.1322169456146591</v>
      </c>
      <c r="M106" s="60"/>
      <c r="N106" s="61" t="s">
        <v>29</v>
      </c>
      <c r="O106" s="24">
        <f t="shared" si="5"/>
        <v>1</v>
      </c>
      <c r="P106" s="163">
        <f t="shared" si="4"/>
        <v>1</v>
      </c>
      <c r="Q106" s="166">
        <v>21</v>
      </c>
      <c r="R106" s="166">
        <v>1</v>
      </c>
      <c r="S106" s="166">
        <v>1</v>
      </c>
      <c r="T106" s="20"/>
      <c r="U106" s="20"/>
      <c r="V106" s="20"/>
      <c r="W106" s="20"/>
      <c r="X106" s="20"/>
      <c r="Y106" s="20"/>
      <c r="Z106" s="6"/>
      <c r="AA106" s="6"/>
      <c r="AB106" s="111"/>
      <c r="AC106" s="24"/>
      <c r="AI106" s="111"/>
      <c r="AM106" s="111"/>
    </row>
    <row r="107" spans="1:39" x14ac:dyDescent="0.25">
      <c r="A107" s="10"/>
      <c r="B107" s="10"/>
      <c r="C107" s="8"/>
      <c r="D107" s="14"/>
      <c r="E107" s="14"/>
      <c r="F107" s="14"/>
      <c r="G107" s="194"/>
      <c r="H107" s="195"/>
      <c r="I107" s="42"/>
      <c r="J107" s="45"/>
      <c r="K107" s="46"/>
      <c r="L107" s="48"/>
      <c r="M107" s="56"/>
      <c r="N107" s="11"/>
      <c r="O107" s="165"/>
      <c r="P107" s="165"/>
      <c r="Q107" s="169"/>
      <c r="R107" s="169"/>
      <c r="S107" s="169"/>
      <c r="T107" s="93"/>
      <c r="U107" s="93"/>
      <c r="V107" s="93"/>
      <c r="W107" s="93"/>
      <c r="X107" s="93"/>
      <c r="Y107" s="93"/>
      <c r="Z107" s="97"/>
      <c r="AA107" s="97"/>
      <c r="AB107" s="111"/>
      <c r="AC107" s="112"/>
      <c r="AD107" s="112"/>
      <c r="AE107" s="112"/>
      <c r="AF107" s="112"/>
      <c r="AG107" s="112"/>
      <c r="AH107" s="112"/>
      <c r="AI107" s="111"/>
      <c r="AJ107" s="112"/>
      <c r="AK107" s="112"/>
      <c r="AL107" s="112"/>
      <c r="AM107" s="111"/>
    </row>
    <row r="108" spans="1:39" x14ac:dyDescent="0.25">
      <c r="A108" s="10"/>
      <c r="B108" s="10"/>
      <c r="C108" s="2" t="s">
        <v>640</v>
      </c>
      <c r="D108" s="39" t="s">
        <v>882</v>
      </c>
      <c r="E108" s="38" t="s">
        <v>30</v>
      </c>
      <c r="F108" s="38">
        <v>1</v>
      </c>
      <c r="G108" s="41">
        <v>2.2677131644666426</v>
      </c>
      <c r="H108" s="41">
        <v>2.2257203350823898</v>
      </c>
      <c r="I108" s="57" t="s">
        <v>12</v>
      </c>
      <c r="J108" s="58">
        <v>1696.80766954417</v>
      </c>
      <c r="K108" s="59">
        <v>0.61279470700705407</v>
      </c>
      <c r="L108" s="26">
        <f t="shared" si="6"/>
        <v>3.9344305621608173</v>
      </c>
      <c r="M108" s="60">
        <v>39.091624881914875</v>
      </c>
      <c r="N108" s="61" t="s">
        <v>29</v>
      </c>
      <c r="O108" s="24">
        <f t="shared" si="5"/>
        <v>1</v>
      </c>
      <c r="P108" s="163">
        <f t="shared" si="4"/>
        <v>1</v>
      </c>
      <c r="Q108" s="166">
        <v>1</v>
      </c>
      <c r="R108" s="166">
        <v>1</v>
      </c>
      <c r="S108" s="166">
        <v>1</v>
      </c>
      <c r="T108" s="27">
        <f>AVERAGE(L108:L124)</f>
        <v>3.846819893939287</v>
      </c>
      <c r="U108" s="27">
        <f>STDEVA(L108:L124)</f>
        <v>8.8437478476971795E-2</v>
      </c>
      <c r="V108" s="24">
        <f>978*T108/AA108</f>
        <v>940.5474640681557</v>
      </c>
      <c r="W108" s="24">
        <f>978*U108/AA108</f>
        <v>21.622963487619604</v>
      </c>
      <c r="X108" s="27">
        <f>AVERAGE(M108:M124)</f>
        <v>38.449698692024704</v>
      </c>
      <c r="Y108" s="27">
        <f>STDEVA(M108:M124)</f>
        <v>0.29475936446514844</v>
      </c>
      <c r="Z108" s="6">
        <v>68</v>
      </c>
      <c r="AA108" s="6">
        <v>4</v>
      </c>
      <c r="AB108" s="111"/>
      <c r="AC108" s="25">
        <f>SUM(O108:O124)</f>
        <v>4</v>
      </c>
      <c r="AD108" s="25">
        <f>SUM(P108:P124)</f>
        <v>12</v>
      </c>
      <c r="AE108" s="25">
        <f>SUM(R108:R124)</f>
        <v>17</v>
      </c>
      <c r="AF108" s="24">
        <v>4</v>
      </c>
      <c r="AG108" s="23">
        <v>12</v>
      </c>
      <c r="AH108" s="25">
        <f>SUM(S108:S124)</f>
        <v>17</v>
      </c>
      <c r="AI108" s="111"/>
      <c r="AJ108" s="23">
        <v>1</v>
      </c>
      <c r="AM108" s="111"/>
    </row>
    <row r="109" spans="1:39" x14ac:dyDescent="0.25">
      <c r="A109" s="10"/>
      <c r="B109" s="10"/>
      <c r="C109" s="2" t="s">
        <v>640</v>
      </c>
      <c r="D109" s="39" t="s">
        <v>882</v>
      </c>
      <c r="E109" s="38" t="s">
        <v>30</v>
      </c>
      <c r="F109" s="38">
        <v>2</v>
      </c>
      <c r="G109" s="41">
        <v>2.2942494976039574</v>
      </c>
      <c r="H109" s="41">
        <v>2.2928565959727432</v>
      </c>
      <c r="I109" s="57" t="s">
        <v>12</v>
      </c>
      <c r="J109" s="58">
        <v>1696.80766954417</v>
      </c>
      <c r="K109" s="59">
        <v>0.61279470700705407</v>
      </c>
      <c r="L109" s="26">
        <f t="shared" si="6"/>
        <v>3.9804704942558833</v>
      </c>
      <c r="M109" s="60">
        <v>38.732634162487436</v>
      </c>
      <c r="N109" s="61" t="s">
        <v>29</v>
      </c>
      <c r="O109" s="24">
        <f t="shared" si="5"/>
        <v>0</v>
      </c>
      <c r="P109" s="163">
        <f t="shared" si="4"/>
        <v>0</v>
      </c>
      <c r="Q109" s="166">
        <v>2</v>
      </c>
      <c r="R109" s="166">
        <v>1</v>
      </c>
      <c r="S109" s="166">
        <v>1</v>
      </c>
      <c r="T109" s="20"/>
      <c r="U109" s="20"/>
      <c r="V109" s="20"/>
      <c r="W109" s="20"/>
      <c r="X109" s="20"/>
      <c r="Y109" s="20"/>
      <c r="Z109" s="6"/>
      <c r="AA109" s="6"/>
      <c r="AB109" s="111"/>
      <c r="AC109" s="24"/>
      <c r="AI109" s="111"/>
      <c r="AM109" s="111"/>
    </row>
    <row r="110" spans="1:39" x14ac:dyDescent="0.25">
      <c r="A110" s="10"/>
      <c r="B110" s="10"/>
      <c r="C110" s="2" t="s">
        <v>640</v>
      </c>
      <c r="D110" s="39" t="s">
        <v>882</v>
      </c>
      <c r="E110" s="38" t="s">
        <v>31</v>
      </c>
      <c r="F110" s="38">
        <v>1</v>
      </c>
      <c r="G110" s="41">
        <v>2.2900728891182349</v>
      </c>
      <c r="H110" s="41">
        <v>2.2748434740728847</v>
      </c>
      <c r="I110" s="57" t="s">
        <v>12</v>
      </c>
      <c r="J110" s="58">
        <v>1696.80766954417</v>
      </c>
      <c r="K110" s="59">
        <v>0.61279470700705407</v>
      </c>
      <c r="L110" s="26">
        <f t="shared" si="6"/>
        <v>3.9732241738967247</v>
      </c>
      <c r="M110" s="60">
        <v>38.85334784875608</v>
      </c>
      <c r="N110" s="61" t="s">
        <v>29</v>
      </c>
      <c r="O110" s="24">
        <f t="shared" si="5"/>
        <v>0</v>
      </c>
      <c r="P110" s="163">
        <f t="shared" ref="P110:P173" si="7">IF(F110=1,1,0)</f>
        <v>1</v>
      </c>
      <c r="Q110" s="166">
        <v>3</v>
      </c>
      <c r="R110" s="166">
        <v>1</v>
      </c>
      <c r="S110" s="166">
        <v>1</v>
      </c>
      <c r="T110" s="20"/>
      <c r="U110" s="20"/>
      <c r="V110" s="20"/>
      <c r="W110" s="20"/>
      <c r="X110" s="20"/>
      <c r="Y110" s="20"/>
      <c r="Z110" s="6"/>
      <c r="AA110" s="6"/>
      <c r="AB110" s="111"/>
      <c r="AC110" s="24"/>
      <c r="AI110" s="111"/>
      <c r="AM110" s="111"/>
    </row>
    <row r="111" spans="1:39" x14ac:dyDescent="0.25">
      <c r="A111" s="10"/>
      <c r="B111" s="10"/>
      <c r="C111" s="2" t="s">
        <v>640</v>
      </c>
      <c r="D111" s="39" t="s">
        <v>882</v>
      </c>
      <c r="E111" s="38" t="s">
        <v>31</v>
      </c>
      <c r="F111" s="38">
        <v>2</v>
      </c>
      <c r="G111" s="41">
        <v>2.2813006874179349</v>
      </c>
      <c r="H111" s="41">
        <v>2.2864436485559705</v>
      </c>
      <c r="I111" s="57" t="s">
        <v>12</v>
      </c>
      <c r="J111" s="58">
        <v>1696.80766954417</v>
      </c>
      <c r="K111" s="59">
        <v>0.61279470700705407</v>
      </c>
      <c r="L111" s="26">
        <f t="shared" si="6"/>
        <v>3.9580046042404287</v>
      </c>
      <c r="M111" s="60">
        <v>38.675617598586456</v>
      </c>
      <c r="N111" s="61" t="s">
        <v>29</v>
      </c>
      <c r="O111" s="24">
        <f t="shared" si="5"/>
        <v>0</v>
      </c>
      <c r="P111" s="163">
        <f t="shared" si="7"/>
        <v>0</v>
      </c>
      <c r="Q111" s="166">
        <v>4</v>
      </c>
      <c r="R111" s="166">
        <v>1</v>
      </c>
      <c r="S111" s="166">
        <v>1</v>
      </c>
      <c r="T111" s="20"/>
      <c r="U111" s="20"/>
      <c r="V111" s="20"/>
      <c r="W111" s="20"/>
      <c r="X111" s="20"/>
      <c r="Y111" s="20"/>
      <c r="Z111" s="6"/>
      <c r="AA111" s="6"/>
      <c r="AB111" s="111"/>
      <c r="AC111" s="24"/>
      <c r="AI111" s="111"/>
      <c r="AM111" s="111"/>
    </row>
    <row r="112" spans="1:39" x14ac:dyDescent="0.25">
      <c r="A112" s="10"/>
      <c r="B112" s="10"/>
      <c r="C112" s="2" t="s">
        <v>640</v>
      </c>
      <c r="D112" s="39" t="s">
        <v>882</v>
      </c>
      <c r="E112" s="38" t="s">
        <v>32</v>
      </c>
      <c r="F112" s="38">
        <v>1</v>
      </c>
      <c r="G112" s="41">
        <v>2.2824267782426775</v>
      </c>
      <c r="H112" s="41">
        <v>2.3018078471619168</v>
      </c>
      <c r="I112" s="57" t="s">
        <v>12</v>
      </c>
      <c r="J112" s="58">
        <v>1696.80766954417</v>
      </c>
      <c r="K112" s="59">
        <v>0.61279470700705407</v>
      </c>
      <c r="L112" s="26">
        <f t="shared" si="6"/>
        <v>3.9599583461095764</v>
      </c>
      <c r="M112" s="60">
        <v>38.551661453515429</v>
      </c>
      <c r="N112" s="61" t="s">
        <v>29</v>
      </c>
      <c r="O112" s="24">
        <f t="shared" si="5"/>
        <v>0</v>
      </c>
      <c r="P112" s="163">
        <f t="shared" si="7"/>
        <v>1</v>
      </c>
      <c r="Q112" s="166">
        <v>5</v>
      </c>
      <c r="R112" s="166">
        <v>1</v>
      </c>
      <c r="S112" s="166">
        <v>1</v>
      </c>
      <c r="T112" s="20"/>
      <c r="U112" s="20"/>
      <c r="V112" s="20"/>
      <c r="W112" s="20"/>
      <c r="X112" s="20"/>
      <c r="Y112" s="20"/>
      <c r="Z112" s="6"/>
      <c r="AA112" s="6"/>
      <c r="AB112" s="111"/>
      <c r="AC112" s="24"/>
      <c r="AD112" s="25"/>
      <c r="AI112" s="111"/>
      <c r="AM112" s="111"/>
    </row>
    <row r="113" spans="1:39" x14ac:dyDescent="0.25">
      <c r="A113" s="10"/>
      <c r="B113" s="10"/>
      <c r="C113" s="2" t="s">
        <v>640</v>
      </c>
      <c r="D113" s="39" t="s">
        <v>882</v>
      </c>
      <c r="E113" s="38" t="s">
        <v>32</v>
      </c>
      <c r="F113" s="38">
        <v>2</v>
      </c>
      <c r="G113" s="41">
        <v>2.2313057826445659</v>
      </c>
      <c r="H113" s="41">
        <v>2.2636137681705204</v>
      </c>
      <c r="I113" s="57" t="s">
        <v>12</v>
      </c>
      <c r="J113" s="58">
        <v>1696.80766954417</v>
      </c>
      <c r="K113" s="59">
        <v>0.61279470700705407</v>
      </c>
      <c r="L113" s="26">
        <f t="shared" si="6"/>
        <v>3.8712645859811414</v>
      </c>
      <c r="M113" s="60">
        <v>38.43306199417357</v>
      </c>
      <c r="N113" s="61" t="s">
        <v>29</v>
      </c>
      <c r="O113" s="24">
        <f t="shared" si="5"/>
        <v>0</v>
      </c>
      <c r="P113" s="163">
        <f t="shared" si="7"/>
        <v>0</v>
      </c>
      <c r="Q113" s="166">
        <v>6</v>
      </c>
      <c r="R113" s="166">
        <v>1</v>
      </c>
      <c r="S113" s="166">
        <v>1</v>
      </c>
      <c r="T113" s="20"/>
      <c r="U113" s="20"/>
      <c r="V113" s="20"/>
      <c r="W113" s="20"/>
      <c r="X113" s="20"/>
      <c r="Y113" s="20"/>
      <c r="Z113" s="6"/>
      <c r="AA113" s="6"/>
      <c r="AB113" s="111"/>
      <c r="AC113" s="24"/>
      <c r="AI113" s="111"/>
      <c r="AM113" s="111"/>
    </row>
    <row r="114" spans="1:39" x14ac:dyDescent="0.25">
      <c r="A114" s="10"/>
      <c r="B114" s="10"/>
      <c r="C114" s="2" t="s">
        <v>640</v>
      </c>
      <c r="D114" s="39" t="s">
        <v>883</v>
      </c>
      <c r="E114" s="38" t="s">
        <v>30</v>
      </c>
      <c r="F114" s="38">
        <v>1</v>
      </c>
      <c r="G114" s="41">
        <v>1.1954239091876553</v>
      </c>
      <c r="H114" s="41">
        <v>1.2766755301015886</v>
      </c>
      <c r="I114" s="57" t="s">
        <v>9</v>
      </c>
      <c r="J114" s="58">
        <v>3089.8867662399298</v>
      </c>
      <c r="K114" s="59">
        <v>0.60461148681394905</v>
      </c>
      <c r="L114" s="26">
        <f t="shared" si="6"/>
        <v>3.7768144346070955</v>
      </c>
      <c r="M114" s="60">
        <v>38.232770273550855</v>
      </c>
      <c r="N114" s="61" t="s">
        <v>29</v>
      </c>
      <c r="O114" s="24">
        <f t="shared" si="5"/>
        <v>1</v>
      </c>
      <c r="P114" s="163">
        <f t="shared" si="7"/>
        <v>1</v>
      </c>
      <c r="Q114" s="166">
        <v>7</v>
      </c>
      <c r="R114" s="166">
        <v>1</v>
      </c>
      <c r="S114" s="166">
        <v>1</v>
      </c>
      <c r="T114" s="20"/>
      <c r="U114" s="20"/>
      <c r="V114" s="20"/>
      <c r="W114" s="20"/>
      <c r="X114" s="20"/>
      <c r="Y114" s="20"/>
      <c r="Z114" s="6"/>
      <c r="AA114" s="6"/>
      <c r="AB114" s="111"/>
      <c r="AC114" s="24"/>
      <c r="AI114" s="111"/>
      <c r="AM114" s="111"/>
    </row>
    <row r="115" spans="1:39" x14ac:dyDescent="0.25">
      <c r="A115" s="10"/>
      <c r="B115" s="10"/>
      <c r="C115" s="2" t="s">
        <v>640</v>
      </c>
      <c r="D115" s="39" t="s">
        <v>883</v>
      </c>
      <c r="E115" s="38" t="s">
        <v>30</v>
      </c>
      <c r="F115" s="38">
        <v>2</v>
      </c>
      <c r="G115" s="41">
        <v>1.2241728313275184</v>
      </c>
      <c r="H115" s="41">
        <v>1.2747091569718989</v>
      </c>
      <c r="I115" s="57" t="s">
        <v>9</v>
      </c>
      <c r="J115" s="58">
        <v>3089.8867662399298</v>
      </c>
      <c r="K115" s="59">
        <v>0.60461148681394905</v>
      </c>
      <c r="L115" s="26">
        <f t="shared" si="6"/>
        <v>3.867643590091375</v>
      </c>
      <c r="M115" s="60">
        <v>38.739804708469968</v>
      </c>
      <c r="N115" s="61" t="s">
        <v>29</v>
      </c>
      <c r="O115" s="24">
        <f t="shared" si="5"/>
        <v>0</v>
      </c>
      <c r="P115" s="163">
        <f t="shared" si="7"/>
        <v>0</v>
      </c>
      <c r="Q115" s="166">
        <v>8</v>
      </c>
      <c r="R115" s="166">
        <v>1</v>
      </c>
      <c r="S115" s="166">
        <v>1</v>
      </c>
      <c r="T115" s="20"/>
      <c r="U115" s="20"/>
      <c r="V115" s="20"/>
      <c r="W115" s="20"/>
      <c r="X115" s="20"/>
      <c r="Y115" s="20"/>
      <c r="Z115" s="6"/>
      <c r="AA115" s="6"/>
      <c r="AB115" s="111"/>
      <c r="AC115" s="24"/>
      <c r="AI115" s="111"/>
      <c r="AM115" s="111"/>
    </row>
    <row r="116" spans="1:39" x14ac:dyDescent="0.25">
      <c r="A116" s="10"/>
      <c r="B116" s="10"/>
      <c r="C116" s="2" t="s">
        <v>640</v>
      </c>
      <c r="D116" s="39" t="s">
        <v>883</v>
      </c>
      <c r="E116" s="38" t="s">
        <v>30</v>
      </c>
      <c r="F116" s="38">
        <v>3</v>
      </c>
      <c r="G116" s="41">
        <v>1.1931340586825876</v>
      </c>
      <c r="H116" s="41">
        <v>1.2622956245449131</v>
      </c>
      <c r="I116" s="57" t="s">
        <v>9</v>
      </c>
      <c r="J116" s="58">
        <v>3089.8867662399298</v>
      </c>
      <c r="K116" s="59">
        <v>0.60461148681394905</v>
      </c>
      <c r="L116" s="26">
        <f t="shared" si="6"/>
        <v>3.7695798959851361</v>
      </c>
      <c r="M116" s="60">
        <v>38.421965866769924</v>
      </c>
      <c r="N116" s="61" t="s">
        <v>29</v>
      </c>
      <c r="O116" s="24">
        <f t="shared" si="5"/>
        <v>0</v>
      </c>
      <c r="P116" s="163">
        <f t="shared" si="7"/>
        <v>0</v>
      </c>
      <c r="Q116" s="166">
        <v>9</v>
      </c>
      <c r="R116" s="166">
        <v>1</v>
      </c>
      <c r="S116" s="166">
        <v>1</v>
      </c>
      <c r="T116" s="20"/>
      <c r="U116" s="20"/>
      <c r="V116" s="20"/>
      <c r="W116" s="20"/>
      <c r="X116" s="20"/>
      <c r="Y116" s="20"/>
      <c r="Z116" s="6"/>
      <c r="AA116" s="6"/>
      <c r="AB116" s="111"/>
      <c r="AC116" s="24"/>
      <c r="AI116" s="111"/>
      <c r="AM116" s="111"/>
    </row>
    <row r="117" spans="1:39" x14ac:dyDescent="0.25">
      <c r="A117" s="10"/>
      <c r="B117" s="10"/>
      <c r="C117" s="2" t="s">
        <v>640</v>
      </c>
      <c r="D117" s="39" t="s">
        <v>887</v>
      </c>
      <c r="E117" s="38" t="s">
        <v>30</v>
      </c>
      <c r="F117" s="38">
        <v>1</v>
      </c>
      <c r="G117" s="28">
        <v>1.2047247906278744</v>
      </c>
      <c r="H117" s="41">
        <v>1.2847215744799927</v>
      </c>
      <c r="I117" s="57" t="s">
        <v>9</v>
      </c>
      <c r="J117" s="58">
        <v>3089.8867662399298</v>
      </c>
      <c r="K117" s="59">
        <v>0.60461148681394905</v>
      </c>
      <c r="L117" s="26">
        <f t="shared" si="6"/>
        <v>3.8061995782435987</v>
      </c>
      <c r="M117" s="60">
        <v>38.262330889052031</v>
      </c>
      <c r="N117" s="61" t="s">
        <v>29</v>
      </c>
      <c r="O117" s="24">
        <f t="shared" si="5"/>
        <v>1</v>
      </c>
      <c r="P117" s="163">
        <f t="shared" si="7"/>
        <v>1</v>
      </c>
      <c r="Q117" s="166">
        <v>10</v>
      </c>
      <c r="R117" s="166">
        <v>1</v>
      </c>
      <c r="S117" s="166">
        <v>1</v>
      </c>
      <c r="T117" s="20"/>
      <c r="U117" s="20"/>
      <c r="V117" s="20"/>
      <c r="W117" s="20"/>
      <c r="X117" s="20"/>
      <c r="Y117" s="20"/>
      <c r="Z117" s="6"/>
      <c r="AA117" s="6"/>
      <c r="AB117" s="111"/>
      <c r="AC117" s="24"/>
      <c r="AI117" s="111"/>
      <c r="AM117" s="111"/>
    </row>
    <row r="118" spans="1:39" x14ac:dyDescent="0.25">
      <c r="A118" s="10"/>
      <c r="B118" s="10"/>
      <c r="C118" s="2" t="s">
        <v>640</v>
      </c>
      <c r="D118" s="39" t="s">
        <v>887</v>
      </c>
      <c r="E118" s="38" t="s">
        <v>31</v>
      </c>
      <c r="F118" s="38">
        <v>1</v>
      </c>
      <c r="G118" s="41">
        <v>1.2090606442324996</v>
      </c>
      <c r="H118" s="41">
        <v>1.2806858775899024</v>
      </c>
      <c r="I118" s="57" t="s">
        <v>9</v>
      </c>
      <c r="J118" s="58">
        <v>3089.8867662399298</v>
      </c>
      <c r="K118" s="59">
        <v>0.60461148681394905</v>
      </c>
      <c r="L118" s="26">
        <f t="shared" si="6"/>
        <v>3.8198982455986958</v>
      </c>
      <c r="M118" s="60">
        <v>38.397810775920924</v>
      </c>
      <c r="N118" s="61" t="s">
        <v>29</v>
      </c>
      <c r="O118" s="24">
        <f t="shared" si="5"/>
        <v>0</v>
      </c>
      <c r="P118" s="163">
        <f t="shared" si="7"/>
        <v>1</v>
      </c>
      <c r="Q118" s="166">
        <v>11</v>
      </c>
      <c r="R118" s="166">
        <v>1</v>
      </c>
      <c r="S118" s="166">
        <v>1</v>
      </c>
      <c r="T118" s="20"/>
      <c r="U118" s="20"/>
      <c r="V118" s="20"/>
      <c r="W118" s="20"/>
      <c r="X118" s="20"/>
      <c r="Y118" s="20"/>
      <c r="Z118" s="6"/>
      <c r="AA118" s="6"/>
      <c r="AB118" s="111"/>
      <c r="AC118" s="24"/>
      <c r="AI118" s="111"/>
      <c r="AM118" s="111"/>
    </row>
    <row r="119" spans="1:39" x14ac:dyDescent="0.25">
      <c r="A119" s="10"/>
      <c r="B119" s="10"/>
      <c r="C119" s="2" t="s">
        <v>640</v>
      </c>
      <c r="D119" s="39" t="s">
        <v>887</v>
      </c>
      <c r="E119" s="38" t="s">
        <v>32</v>
      </c>
      <c r="F119" s="38">
        <v>1</v>
      </c>
      <c r="G119" s="41">
        <v>1.1870950796708108</v>
      </c>
      <c r="H119" s="41">
        <v>1.2822620940267999</v>
      </c>
      <c r="I119" s="57" t="s">
        <v>9</v>
      </c>
      <c r="J119" s="58">
        <v>3089.8867662399298</v>
      </c>
      <c r="K119" s="59">
        <v>0.60461148681394905</v>
      </c>
      <c r="L119" s="26">
        <f t="shared" si="6"/>
        <v>3.7505003854226722</v>
      </c>
      <c r="M119" s="60">
        <v>38.003374868262775</v>
      </c>
      <c r="N119" s="61" t="s">
        <v>29</v>
      </c>
      <c r="O119" s="24">
        <f t="shared" si="5"/>
        <v>0</v>
      </c>
      <c r="P119" s="163">
        <f t="shared" si="7"/>
        <v>1</v>
      </c>
      <c r="Q119" s="166">
        <v>12</v>
      </c>
      <c r="R119" s="166">
        <v>1</v>
      </c>
      <c r="S119" s="166">
        <v>1</v>
      </c>
      <c r="T119" s="20"/>
      <c r="U119" s="20"/>
      <c r="V119" s="20"/>
      <c r="W119" s="20"/>
      <c r="X119" s="20"/>
      <c r="Y119" s="20"/>
      <c r="Z119" s="6"/>
      <c r="AA119" s="6"/>
      <c r="AB119" s="111"/>
      <c r="AC119" s="24"/>
      <c r="AI119" s="111"/>
      <c r="AM119" s="111"/>
    </row>
    <row r="120" spans="1:39" x14ac:dyDescent="0.25">
      <c r="A120" s="10"/>
      <c r="B120" s="10"/>
      <c r="C120" s="2" t="s">
        <v>640</v>
      </c>
      <c r="D120" s="39" t="s">
        <v>887</v>
      </c>
      <c r="E120" s="38" t="s">
        <v>33</v>
      </c>
      <c r="F120" s="38">
        <v>1</v>
      </c>
      <c r="G120" s="41">
        <v>1.1663531973866561</v>
      </c>
      <c r="H120" s="41">
        <v>1.2450872267896531</v>
      </c>
      <c r="I120" s="57" t="s">
        <v>9</v>
      </c>
      <c r="J120" s="58">
        <v>3089.8867662399298</v>
      </c>
      <c r="K120" s="59">
        <v>0.60461148681394905</v>
      </c>
      <c r="L120" s="26">
        <f t="shared" si="6"/>
        <v>3.6849686189843123</v>
      </c>
      <c r="M120" s="60">
        <v>38.241532618058585</v>
      </c>
      <c r="N120" s="61" t="s">
        <v>29</v>
      </c>
      <c r="O120" s="24">
        <f t="shared" si="5"/>
        <v>0</v>
      </c>
      <c r="P120" s="163">
        <f t="shared" si="7"/>
        <v>1</v>
      </c>
      <c r="Q120" s="166">
        <v>13</v>
      </c>
      <c r="R120" s="166">
        <v>1</v>
      </c>
      <c r="S120" s="166">
        <v>1</v>
      </c>
      <c r="T120" s="20"/>
      <c r="U120" s="20"/>
      <c r="V120" s="20"/>
      <c r="W120" s="20"/>
      <c r="X120" s="20"/>
      <c r="Y120" s="20"/>
      <c r="Z120" s="6"/>
      <c r="AA120" s="6"/>
      <c r="AB120" s="111"/>
      <c r="AC120" s="24"/>
      <c r="AI120" s="111"/>
      <c r="AM120" s="111"/>
    </row>
    <row r="121" spans="1:39" x14ac:dyDescent="0.25">
      <c r="A121" s="10"/>
      <c r="B121" s="10"/>
      <c r="C121" s="2" t="s">
        <v>640</v>
      </c>
      <c r="D121" s="39" t="s">
        <v>887</v>
      </c>
      <c r="E121" s="38" t="s">
        <v>34</v>
      </c>
      <c r="F121" s="38">
        <v>1</v>
      </c>
      <c r="G121" s="41">
        <v>1.1988152536097743</v>
      </c>
      <c r="H121" s="41">
        <v>1.2928793170353126</v>
      </c>
      <c r="I121" s="57" t="s">
        <v>9</v>
      </c>
      <c r="J121" s="58">
        <v>3089.8867662399298</v>
      </c>
      <c r="K121" s="59">
        <v>0.60461148681394905</v>
      </c>
      <c r="L121" s="26">
        <f t="shared" si="6"/>
        <v>3.7875290258644241</v>
      </c>
      <c r="M121" s="60">
        <v>38.035325540014433</v>
      </c>
      <c r="N121" s="61" t="s">
        <v>29</v>
      </c>
      <c r="O121" s="24">
        <f t="shared" si="5"/>
        <v>0</v>
      </c>
      <c r="P121" s="163">
        <f t="shared" si="7"/>
        <v>1</v>
      </c>
      <c r="Q121" s="166">
        <v>14</v>
      </c>
      <c r="R121" s="166">
        <v>1</v>
      </c>
      <c r="S121" s="166">
        <v>1</v>
      </c>
      <c r="T121" s="20"/>
      <c r="U121" s="20"/>
      <c r="V121" s="20"/>
      <c r="W121" s="20"/>
      <c r="X121" s="20"/>
      <c r="Y121" s="20"/>
      <c r="Z121" s="6"/>
      <c r="AA121" s="6"/>
      <c r="AB121" s="111"/>
      <c r="AC121" s="24"/>
      <c r="AI121" s="111"/>
      <c r="AM121" s="111"/>
    </row>
    <row r="122" spans="1:39" x14ac:dyDescent="0.25">
      <c r="A122" s="10"/>
      <c r="B122" s="10"/>
      <c r="C122" s="2" t="s">
        <v>640</v>
      </c>
      <c r="D122" s="39" t="s">
        <v>887</v>
      </c>
      <c r="E122" s="38" t="s">
        <v>518</v>
      </c>
      <c r="F122" s="38">
        <v>1</v>
      </c>
      <c r="G122" s="41">
        <v>1.2191028513685691</v>
      </c>
      <c r="H122" s="41">
        <v>1.286206263201396</v>
      </c>
      <c r="I122" s="57" t="s">
        <v>9</v>
      </c>
      <c r="J122" s="58">
        <v>3089.8867662399298</v>
      </c>
      <c r="K122" s="59">
        <v>0.60461148681394905</v>
      </c>
      <c r="L122" s="26">
        <f t="shared" si="6"/>
        <v>3.8516255287618666</v>
      </c>
      <c r="M122" s="60">
        <v>38.477444391365346</v>
      </c>
      <c r="N122" s="61" t="s">
        <v>29</v>
      </c>
      <c r="O122" s="24">
        <f t="shared" si="5"/>
        <v>0</v>
      </c>
      <c r="P122" s="163">
        <f t="shared" si="7"/>
        <v>1</v>
      </c>
      <c r="Q122" s="166">
        <v>15</v>
      </c>
      <c r="R122" s="166">
        <v>1</v>
      </c>
      <c r="S122" s="166">
        <v>1</v>
      </c>
      <c r="T122" s="20"/>
      <c r="U122" s="20"/>
      <c r="V122" s="20"/>
      <c r="W122" s="20"/>
      <c r="X122" s="20"/>
      <c r="Y122" s="20"/>
      <c r="Z122" s="6"/>
      <c r="AA122" s="6"/>
      <c r="AB122" s="111"/>
      <c r="AC122" s="24"/>
      <c r="AI122" s="111"/>
      <c r="AM122" s="111"/>
    </row>
    <row r="123" spans="1:39" x14ac:dyDescent="0.25">
      <c r="A123" s="10"/>
      <c r="B123" s="10"/>
      <c r="C123" s="2" t="s">
        <v>640</v>
      </c>
      <c r="D123" s="39" t="s">
        <v>892</v>
      </c>
      <c r="E123" s="38" t="s">
        <v>30</v>
      </c>
      <c r="F123" s="38">
        <v>1</v>
      </c>
      <c r="G123" s="41">
        <v>1.2109338117269379</v>
      </c>
      <c r="H123" s="41">
        <v>1.2886197440585008</v>
      </c>
      <c r="I123" s="57" t="s">
        <v>9</v>
      </c>
      <c r="J123" s="58">
        <v>3089.8867662399298</v>
      </c>
      <c r="K123" s="59">
        <v>0.60461148681394905</v>
      </c>
      <c r="L123" s="26">
        <f t="shared" si="6"/>
        <v>3.8258163186580165</v>
      </c>
      <c r="M123" s="60">
        <v>38.304814003647451</v>
      </c>
      <c r="N123" s="61" t="s">
        <v>29</v>
      </c>
      <c r="O123" s="24">
        <f t="shared" si="5"/>
        <v>1</v>
      </c>
      <c r="P123" s="163">
        <f t="shared" si="7"/>
        <v>1</v>
      </c>
      <c r="Q123" s="166">
        <v>16</v>
      </c>
      <c r="R123" s="166">
        <v>1</v>
      </c>
      <c r="S123" s="166">
        <v>1</v>
      </c>
      <c r="T123" s="20"/>
      <c r="U123" s="20"/>
      <c r="V123" s="20"/>
      <c r="W123" s="20"/>
      <c r="X123" s="20"/>
      <c r="Y123" s="20"/>
      <c r="Z123" s="6"/>
      <c r="AA123" s="6"/>
      <c r="AB123" s="111"/>
      <c r="AC123" s="24"/>
      <c r="AI123" s="111"/>
      <c r="AM123" s="111"/>
    </row>
    <row r="124" spans="1:39" x14ac:dyDescent="0.25">
      <c r="A124" s="10"/>
      <c r="B124" s="10"/>
      <c r="C124" s="2" t="s">
        <v>640</v>
      </c>
      <c r="D124" s="39" t="s">
        <v>892</v>
      </c>
      <c r="E124" s="38" t="s">
        <v>31</v>
      </c>
      <c r="F124" s="38">
        <v>1</v>
      </c>
      <c r="G124" s="41">
        <v>1.195802264567799</v>
      </c>
      <c r="H124" s="41">
        <v>1.2798078649667803</v>
      </c>
      <c r="I124" s="57" t="s">
        <v>9</v>
      </c>
      <c r="J124" s="58">
        <v>3089.8867662399298</v>
      </c>
      <c r="K124" s="59">
        <v>0.60461148681394905</v>
      </c>
      <c r="L124" s="26">
        <f t="shared" si="6"/>
        <v>3.7780098081061158</v>
      </c>
      <c r="M124" s="60">
        <v>38.189755889873879</v>
      </c>
      <c r="N124" s="61" t="s">
        <v>29</v>
      </c>
      <c r="O124" s="24">
        <f t="shared" si="5"/>
        <v>0</v>
      </c>
      <c r="P124" s="163">
        <f t="shared" si="7"/>
        <v>1</v>
      </c>
      <c r="Q124" s="166">
        <v>17</v>
      </c>
      <c r="R124" s="166">
        <v>1</v>
      </c>
      <c r="S124" s="166">
        <v>1</v>
      </c>
      <c r="T124" s="20"/>
      <c r="U124" s="20"/>
      <c r="V124" s="20"/>
      <c r="W124" s="20"/>
      <c r="X124" s="20"/>
      <c r="Y124" s="20"/>
      <c r="Z124" s="6"/>
      <c r="AA124" s="6"/>
      <c r="AB124" s="111"/>
      <c r="AC124" s="24"/>
      <c r="AI124" s="111"/>
      <c r="AM124" s="111"/>
    </row>
    <row r="125" spans="1:39" x14ac:dyDescent="0.25">
      <c r="A125" s="10"/>
      <c r="B125" s="10"/>
      <c r="C125" s="8"/>
      <c r="D125" s="62"/>
      <c r="E125" s="62"/>
      <c r="F125" s="62"/>
      <c r="G125" s="81"/>
      <c r="H125" s="81"/>
      <c r="I125" s="63"/>
      <c r="J125" s="64"/>
      <c r="K125" s="65"/>
      <c r="L125" s="50"/>
      <c r="M125" s="73"/>
      <c r="N125" s="74"/>
      <c r="O125" s="163"/>
      <c r="P125" s="163"/>
      <c r="Q125" s="169"/>
      <c r="R125" s="169"/>
      <c r="S125" s="169"/>
      <c r="T125" s="93"/>
      <c r="U125" s="93"/>
      <c r="V125" s="93"/>
      <c r="W125" s="93"/>
      <c r="X125" s="93"/>
      <c r="Y125" s="93"/>
      <c r="Z125" s="97"/>
      <c r="AA125" s="97"/>
      <c r="AB125" s="111"/>
      <c r="AC125" s="112"/>
      <c r="AD125" s="112"/>
      <c r="AE125" s="112"/>
      <c r="AF125" s="112"/>
      <c r="AG125" s="112"/>
      <c r="AH125" s="112"/>
      <c r="AI125" s="111"/>
      <c r="AJ125" s="112"/>
      <c r="AK125" s="112"/>
      <c r="AL125" s="112"/>
      <c r="AM125" s="111"/>
    </row>
    <row r="126" spans="1:39" x14ac:dyDescent="0.25">
      <c r="A126" s="10"/>
      <c r="B126" s="10"/>
      <c r="C126" s="2" t="s">
        <v>641</v>
      </c>
      <c r="D126" s="51" t="s">
        <v>528</v>
      </c>
      <c r="E126" s="38" t="s">
        <v>30</v>
      </c>
      <c r="F126" s="38">
        <v>1</v>
      </c>
      <c r="G126" s="41">
        <v>0.65353719273817812</v>
      </c>
      <c r="H126" s="41">
        <v>0.65304791271347251</v>
      </c>
      <c r="I126" s="57" t="s">
        <v>9</v>
      </c>
      <c r="J126" s="58">
        <v>3089.8867662399298</v>
      </c>
      <c r="K126" s="59">
        <v>0.60461148681394905</v>
      </c>
      <c r="L126" s="26">
        <f t="shared" si="6"/>
        <v>2.0647811074512177</v>
      </c>
      <c r="M126" s="60">
        <v>39.553513737319456</v>
      </c>
      <c r="N126" s="61" t="s">
        <v>29</v>
      </c>
      <c r="O126" s="24">
        <f t="shared" si="5"/>
        <v>1</v>
      </c>
      <c r="P126" s="163">
        <f t="shared" si="7"/>
        <v>1</v>
      </c>
      <c r="Q126" s="166">
        <v>1</v>
      </c>
      <c r="R126" s="166">
        <v>1</v>
      </c>
      <c r="S126" s="166">
        <v>1</v>
      </c>
      <c r="T126" s="27">
        <f>AVERAGE(L126:L131)</f>
        <v>2.0385105242590988</v>
      </c>
      <c r="U126" s="27">
        <f>STDEVA(L126:L131)</f>
        <v>2.5962401200539036E-2</v>
      </c>
      <c r="V126" s="24">
        <f>978*T126/AA126</f>
        <v>996.8316463626993</v>
      </c>
      <c r="W126" s="24">
        <f>978*U126/AA126</f>
        <v>12.695614187063589</v>
      </c>
      <c r="X126" s="27">
        <f>AVERAGE(M126:M131)</f>
        <v>39.731591002932255</v>
      </c>
      <c r="Y126" s="27">
        <f>STDEVA(M126:M131)</f>
        <v>0.11994758907885583</v>
      </c>
      <c r="Z126" s="6" t="s">
        <v>11</v>
      </c>
      <c r="AA126" s="6">
        <v>2</v>
      </c>
      <c r="AB126" s="111"/>
      <c r="AC126" s="25">
        <f>SUM(O126:O131)</f>
        <v>1</v>
      </c>
      <c r="AD126" s="25">
        <f>SUM(P126:P131)</f>
        <v>2</v>
      </c>
      <c r="AE126" s="25">
        <f>SUM(R126:R131)</f>
        <v>6</v>
      </c>
      <c r="AF126" s="100">
        <v>1</v>
      </c>
      <c r="AG126" s="23">
        <v>2</v>
      </c>
      <c r="AH126" s="25">
        <f>SUM(S126:S131)</f>
        <v>6</v>
      </c>
      <c r="AI126" s="111"/>
      <c r="AJ126" s="23">
        <v>1</v>
      </c>
      <c r="AM126" s="111"/>
    </row>
    <row r="127" spans="1:39" x14ac:dyDescent="0.25">
      <c r="A127" s="10"/>
      <c r="B127" s="10"/>
      <c r="C127" s="2" t="s">
        <v>641</v>
      </c>
      <c r="D127" s="51" t="s">
        <v>528</v>
      </c>
      <c r="E127" s="38" t="s">
        <v>30</v>
      </c>
      <c r="F127" s="38">
        <v>2</v>
      </c>
      <c r="G127" s="41">
        <v>0.64450200677464342</v>
      </c>
      <c r="H127" s="41">
        <v>0.63404228621619929</v>
      </c>
      <c r="I127" s="57" t="s">
        <v>9</v>
      </c>
      <c r="J127" s="58">
        <v>3089.8867662399298</v>
      </c>
      <c r="K127" s="59">
        <v>0.60461148681394905</v>
      </c>
      <c r="L127" s="26">
        <f t="shared" si="6"/>
        <v>2.0362354003558774</v>
      </c>
      <c r="M127" s="60">
        <v>39.858109474354997</v>
      </c>
      <c r="N127" s="61" t="s">
        <v>29</v>
      </c>
      <c r="O127" s="24">
        <f t="shared" si="5"/>
        <v>0</v>
      </c>
      <c r="P127" s="163">
        <f t="shared" si="7"/>
        <v>0</v>
      </c>
      <c r="Q127" s="166">
        <v>2</v>
      </c>
      <c r="R127" s="166">
        <v>1</v>
      </c>
      <c r="S127" s="166">
        <v>1</v>
      </c>
      <c r="T127" s="20"/>
      <c r="U127" s="20"/>
      <c r="V127" s="20"/>
      <c r="W127" s="20"/>
      <c r="X127" s="20"/>
      <c r="Y127" s="20"/>
      <c r="Z127" s="6"/>
      <c r="AA127" s="6"/>
      <c r="AB127" s="111"/>
      <c r="AC127" s="100"/>
      <c r="AI127" s="111"/>
      <c r="AM127" s="111"/>
    </row>
    <row r="128" spans="1:39" x14ac:dyDescent="0.25">
      <c r="A128" s="10"/>
      <c r="B128" s="10"/>
      <c r="C128" s="2" t="s">
        <v>641</v>
      </c>
      <c r="D128" s="51" t="s">
        <v>528</v>
      </c>
      <c r="E128" s="38" t="s">
        <v>30</v>
      </c>
      <c r="F128" s="38">
        <v>3</v>
      </c>
      <c r="G128" s="41">
        <v>0.65521635704576353</v>
      </c>
      <c r="H128" s="41">
        <v>0.64552424884677728</v>
      </c>
      <c r="I128" s="57" t="s">
        <v>9</v>
      </c>
      <c r="J128" s="58">
        <v>3089.8867662399298</v>
      </c>
      <c r="K128" s="59">
        <v>0.60461148681394905</v>
      </c>
      <c r="L128" s="26">
        <f t="shared" si="6"/>
        <v>2.0700862481182432</v>
      </c>
      <c r="M128" s="60">
        <v>39.829721823679556</v>
      </c>
      <c r="N128" s="61" t="s">
        <v>29</v>
      </c>
      <c r="O128" s="24">
        <f t="shared" si="5"/>
        <v>0</v>
      </c>
      <c r="P128" s="163">
        <f t="shared" si="7"/>
        <v>0</v>
      </c>
      <c r="Q128" s="166">
        <v>3</v>
      </c>
      <c r="R128" s="166">
        <v>1</v>
      </c>
      <c r="S128" s="166">
        <v>1</v>
      </c>
      <c r="T128" s="20"/>
      <c r="U128" s="20"/>
      <c r="V128" s="20"/>
      <c r="W128" s="20"/>
      <c r="X128" s="20"/>
      <c r="Y128" s="20"/>
      <c r="Z128" s="6"/>
      <c r="AA128" s="6"/>
      <c r="AB128" s="111"/>
      <c r="AC128" s="100"/>
      <c r="AI128" s="111"/>
      <c r="AM128" s="111"/>
    </row>
    <row r="129" spans="1:39" x14ac:dyDescent="0.25">
      <c r="A129" s="10"/>
      <c r="B129" s="10"/>
      <c r="C129" s="2" t="s">
        <v>641</v>
      </c>
      <c r="D129" s="51" t="s">
        <v>528</v>
      </c>
      <c r="E129" s="38" t="s">
        <v>31</v>
      </c>
      <c r="F129" s="38">
        <v>1</v>
      </c>
      <c r="G129" s="41">
        <v>0.63304149219642181</v>
      </c>
      <c r="H129" s="41">
        <v>0.62702111929023763</v>
      </c>
      <c r="I129" s="57" t="s">
        <v>9</v>
      </c>
      <c r="J129" s="58">
        <v>3089.8867662399298</v>
      </c>
      <c r="K129" s="59">
        <v>0.60461148681394905</v>
      </c>
      <c r="L129" s="26">
        <f t="shared" si="6"/>
        <v>2.0000271259902878</v>
      </c>
      <c r="M129" s="60">
        <v>39.725574198596789</v>
      </c>
      <c r="N129" s="61" t="s">
        <v>29</v>
      </c>
      <c r="O129" s="24">
        <f t="shared" si="5"/>
        <v>0</v>
      </c>
      <c r="P129" s="163">
        <f t="shared" si="7"/>
        <v>1</v>
      </c>
      <c r="Q129" s="166">
        <v>4</v>
      </c>
      <c r="R129" s="166">
        <v>1</v>
      </c>
      <c r="S129" s="166">
        <v>1</v>
      </c>
      <c r="T129" s="20"/>
      <c r="U129" s="20"/>
      <c r="V129" s="20"/>
      <c r="W129" s="20"/>
      <c r="X129" s="20"/>
      <c r="Y129" s="20"/>
      <c r="Z129" s="6"/>
      <c r="AA129" s="6"/>
      <c r="AB129" s="111"/>
      <c r="AC129" s="100"/>
      <c r="AI129" s="111"/>
      <c r="AM129" s="111"/>
    </row>
    <row r="130" spans="1:39" x14ac:dyDescent="0.25">
      <c r="A130" s="10"/>
      <c r="B130" s="10"/>
      <c r="C130" s="2" t="s">
        <v>641</v>
      </c>
      <c r="D130" s="51" t="s">
        <v>528</v>
      </c>
      <c r="E130" s="38" t="s">
        <v>31</v>
      </c>
      <c r="F130" s="38">
        <v>2</v>
      </c>
      <c r="G130" s="41">
        <v>0.64411486974393151</v>
      </c>
      <c r="H130" s="41">
        <v>0.64117108874656914</v>
      </c>
      <c r="I130" s="57" t="s">
        <v>9</v>
      </c>
      <c r="J130" s="58">
        <v>3089.8867662399298</v>
      </c>
      <c r="K130" s="59">
        <v>0.60461148681394905</v>
      </c>
      <c r="L130" s="26">
        <f t="shared" si="6"/>
        <v>2.0350122821678225</v>
      </c>
      <c r="M130" s="60">
        <v>39.628456703647764</v>
      </c>
      <c r="N130" s="61" t="s">
        <v>29</v>
      </c>
      <c r="O130" s="24">
        <f t="shared" si="5"/>
        <v>0</v>
      </c>
      <c r="P130" s="163">
        <f t="shared" si="7"/>
        <v>0</v>
      </c>
      <c r="Q130" s="166">
        <v>5</v>
      </c>
      <c r="R130" s="166">
        <v>1</v>
      </c>
      <c r="S130" s="166">
        <v>1</v>
      </c>
      <c r="T130" s="20"/>
      <c r="U130" s="20"/>
      <c r="V130" s="20"/>
      <c r="W130" s="20"/>
      <c r="X130" s="20"/>
      <c r="Y130" s="20"/>
      <c r="Z130" s="6"/>
      <c r="AA130" s="6"/>
      <c r="AB130" s="111"/>
      <c r="AC130" s="100"/>
      <c r="AI130" s="111"/>
      <c r="AM130" s="111"/>
    </row>
    <row r="131" spans="1:39" x14ac:dyDescent="0.25">
      <c r="A131" s="10"/>
      <c r="B131" s="10"/>
      <c r="C131" s="2" t="s">
        <v>641</v>
      </c>
      <c r="D131" s="51" t="s">
        <v>528</v>
      </c>
      <c r="E131" s="38" t="s">
        <v>31</v>
      </c>
      <c r="F131" s="38">
        <v>3</v>
      </c>
      <c r="G131" s="41">
        <v>0.64092080703937437</v>
      </c>
      <c r="H131" s="41">
        <v>0.63259461746233192</v>
      </c>
      <c r="I131" s="57" t="s">
        <v>9</v>
      </c>
      <c r="J131" s="58">
        <v>3089.8867662399298</v>
      </c>
      <c r="K131" s="59">
        <v>0.60461148681394905</v>
      </c>
      <c r="L131" s="26">
        <f t="shared" si="6"/>
        <v>2.0249209814711437</v>
      </c>
      <c r="M131" s="60">
        <v>39.794170079994949</v>
      </c>
      <c r="N131" s="61" t="s">
        <v>29</v>
      </c>
      <c r="O131" s="24">
        <f t="shared" ref="O131:O194" si="8">IF(D131=D130,0,1)</f>
        <v>0</v>
      </c>
      <c r="P131" s="163">
        <f t="shared" si="7"/>
        <v>0</v>
      </c>
      <c r="Q131" s="166">
        <v>6</v>
      </c>
      <c r="R131" s="166">
        <v>1</v>
      </c>
      <c r="S131" s="166">
        <v>1</v>
      </c>
      <c r="T131" s="20"/>
      <c r="U131" s="20"/>
      <c r="V131" s="20"/>
      <c r="W131" s="20"/>
      <c r="X131" s="20"/>
      <c r="Y131" s="20"/>
      <c r="Z131" s="6"/>
      <c r="AA131" s="6"/>
      <c r="AB131" s="111"/>
      <c r="AC131" s="100"/>
      <c r="AI131" s="111"/>
      <c r="AM131" s="111"/>
    </row>
    <row r="132" spans="1:39" x14ac:dyDescent="0.25">
      <c r="A132" s="10"/>
      <c r="B132" s="10"/>
      <c r="C132" s="8"/>
      <c r="D132" s="66"/>
      <c r="E132" s="66"/>
      <c r="F132" s="66"/>
      <c r="G132" s="81"/>
      <c r="H132" s="81"/>
      <c r="I132" s="63"/>
      <c r="J132" s="64"/>
      <c r="K132" s="65"/>
      <c r="L132" s="50"/>
      <c r="M132" s="73"/>
      <c r="N132" s="74"/>
      <c r="O132" s="163"/>
      <c r="P132" s="163"/>
      <c r="Q132" s="170"/>
      <c r="R132" s="170"/>
      <c r="S132" s="170"/>
      <c r="T132" s="93"/>
      <c r="U132" s="93"/>
      <c r="V132" s="93"/>
      <c r="W132" s="93"/>
      <c r="X132" s="93"/>
      <c r="Y132" s="93"/>
      <c r="Z132" s="97"/>
      <c r="AA132" s="97"/>
      <c r="AB132" s="111"/>
      <c r="AC132" s="112"/>
      <c r="AD132" s="112"/>
      <c r="AE132" s="112"/>
      <c r="AF132" s="112"/>
      <c r="AG132" s="112"/>
      <c r="AH132" s="112"/>
      <c r="AI132" s="111"/>
      <c r="AJ132" s="112"/>
      <c r="AK132" s="112"/>
      <c r="AL132" s="112"/>
      <c r="AM132" s="111"/>
    </row>
    <row r="133" spans="1:39" x14ac:dyDescent="0.25">
      <c r="A133" s="10"/>
      <c r="B133" s="10"/>
      <c r="C133" s="2" t="s">
        <v>642</v>
      </c>
      <c r="D133" t="s">
        <v>502</v>
      </c>
      <c r="E133" s="38" t="s">
        <v>30</v>
      </c>
      <c r="F133" s="38">
        <v>1</v>
      </c>
      <c r="G133" s="41">
        <v>1.456</v>
      </c>
      <c r="H133" s="41">
        <v>1.4822759973839108</v>
      </c>
      <c r="I133" s="57" t="s">
        <v>12</v>
      </c>
      <c r="J133" s="58">
        <v>1696.80766954417</v>
      </c>
      <c r="K133" s="59">
        <v>0.61279470700705407</v>
      </c>
      <c r="L133" s="26">
        <f t="shared" si="6"/>
        <v>2.5261267554768012</v>
      </c>
      <c r="M133" s="60">
        <v>38.36259500211483</v>
      </c>
      <c r="N133" t="s">
        <v>14</v>
      </c>
      <c r="O133" s="24">
        <f t="shared" si="8"/>
        <v>1</v>
      </c>
      <c r="P133" s="163">
        <f t="shared" si="7"/>
        <v>1</v>
      </c>
      <c r="Q133" s="166">
        <v>1</v>
      </c>
      <c r="R133" s="166">
        <v>1</v>
      </c>
      <c r="S133" s="166"/>
      <c r="T133" s="27">
        <f>AVERAGE(L133:L160)</f>
        <v>2.523870328352102</v>
      </c>
      <c r="U133" s="27">
        <f>STDEVA(L133:L160)</f>
        <v>5.0925121661371309E-2</v>
      </c>
      <c r="V133" s="24">
        <f>978*T133/AA133</f>
        <v>1234.1725905641779</v>
      </c>
      <c r="W133" s="24">
        <f>978*U133/AA133</f>
        <v>24.902384492410569</v>
      </c>
      <c r="X133" s="27">
        <f>AVERAGE(M133:M160)</f>
        <v>38.460991363949731</v>
      </c>
      <c r="Y133" s="27">
        <f>STDEVA(M133:M160)</f>
        <v>0.41490070161635129</v>
      </c>
      <c r="Z133" s="6">
        <v>34</v>
      </c>
      <c r="AA133" s="6">
        <v>2</v>
      </c>
      <c r="AB133" s="111"/>
      <c r="AC133" s="25">
        <f>SUM(O133:O160)</f>
        <v>6</v>
      </c>
      <c r="AD133" s="25">
        <f>SUM(P133:P160)</f>
        <v>16</v>
      </c>
      <c r="AE133" s="25">
        <f>SUM(R133:R160)</f>
        <v>28</v>
      </c>
      <c r="AF133" s="23">
        <v>5</v>
      </c>
      <c r="AG133" s="23">
        <v>13</v>
      </c>
      <c r="AH133" s="25">
        <f>SUM(S133:S160)</f>
        <v>19</v>
      </c>
      <c r="AI133" s="111"/>
      <c r="AK133" s="23">
        <v>1</v>
      </c>
      <c r="AM133" s="111"/>
    </row>
    <row r="134" spans="1:39" x14ac:dyDescent="0.25">
      <c r="A134" s="10"/>
      <c r="B134" s="10"/>
      <c r="C134" s="2" t="s">
        <v>642</v>
      </c>
      <c r="D134" t="s">
        <v>502</v>
      </c>
      <c r="E134" s="38" t="s">
        <v>30</v>
      </c>
      <c r="F134" s="38">
        <v>2</v>
      </c>
      <c r="G134" s="41">
        <v>1.425</v>
      </c>
      <c r="H134" s="41">
        <v>1.4817728822449514</v>
      </c>
      <c r="I134" s="57" t="s">
        <v>12</v>
      </c>
      <c r="J134" s="58">
        <v>1696.80766954417</v>
      </c>
      <c r="K134" s="59">
        <v>0.61279470700705407</v>
      </c>
      <c r="L134" s="26">
        <f t="shared" si="6"/>
        <v>2.4723424632928861</v>
      </c>
      <c r="M134" s="60">
        <v>37.935078065357573</v>
      </c>
      <c r="N134" t="s">
        <v>14</v>
      </c>
      <c r="O134" s="24">
        <f t="shared" si="8"/>
        <v>0</v>
      </c>
      <c r="P134" s="163">
        <f t="shared" si="7"/>
        <v>0</v>
      </c>
      <c r="Q134" s="166">
        <v>2</v>
      </c>
      <c r="R134" s="166">
        <v>1</v>
      </c>
      <c r="S134" s="166"/>
      <c r="T134" s="20"/>
      <c r="U134" s="20"/>
      <c r="V134" s="20"/>
      <c r="W134" s="20"/>
      <c r="X134" s="20"/>
      <c r="Y134" s="20"/>
      <c r="Z134" s="6"/>
      <c r="AA134" s="6"/>
      <c r="AB134" s="111"/>
      <c r="AC134" s="24"/>
      <c r="AI134" s="111"/>
      <c r="AM134" s="111"/>
    </row>
    <row r="135" spans="1:39" x14ac:dyDescent="0.25">
      <c r="A135" s="10"/>
      <c r="B135" s="10"/>
      <c r="C135" s="2" t="s">
        <v>642</v>
      </c>
      <c r="D135" t="s">
        <v>502</v>
      </c>
      <c r="E135" s="38" t="s">
        <v>30</v>
      </c>
      <c r="F135" s="38">
        <v>3</v>
      </c>
      <c r="G135" s="41">
        <v>1.4530000000000001</v>
      </c>
      <c r="H135" s="41">
        <v>1.494302554027505</v>
      </c>
      <c r="I135" s="57" t="s">
        <v>12</v>
      </c>
      <c r="J135" s="58">
        <v>1696.80766954417</v>
      </c>
      <c r="K135" s="59">
        <v>0.61279470700705407</v>
      </c>
      <c r="L135" s="26">
        <f t="shared" si="6"/>
        <v>2.5209218239751316</v>
      </c>
      <c r="M135" s="60">
        <v>38.15836052135657</v>
      </c>
      <c r="N135" t="s">
        <v>14</v>
      </c>
      <c r="O135" s="24">
        <f t="shared" si="8"/>
        <v>0</v>
      </c>
      <c r="P135" s="163">
        <f t="shared" si="7"/>
        <v>0</v>
      </c>
      <c r="Q135" s="166">
        <v>3</v>
      </c>
      <c r="R135" s="166">
        <v>1</v>
      </c>
      <c r="S135" s="166"/>
      <c r="T135" s="20"/>
      <c r="U135" s="20"/>
      <c r="V135" s="20"/>
      <c r="W135" s="20"/>
      <c r="X135" s="20"/>
      <c r="Y135" s="20"/>
      <c r="Z135" s="6"/>
      <c r="AA135" s="6"/>
      <c r="AB135" s="111"/>
      <c r="AC135" s="24"/>
      <c r="AD135" s="25"/>
      <c r="AI135" s="111"/>
      <c r="AM135" s="111"/>
    </row>
    <row r="136" spans="1:39" x14ac:dyDescent="0.25">
      <c r="A136" s="10"/>
      <c r="B136" s="10"/>
      <c r="C136" s="2" t="s">
        <v>642</v>
      </c>
      <c r="D136" t="s">
        <v>502</v>
      </c>
      <c r="E136" s="38" t="s">
        <v>31</v>
      </c>
      <c r="F136" s="38">
        <v>1</v>
      </c>
      <c r="G136" s="41">
        <v>1.4339999999999999</v>
      </c>
      <c r="H136" s="41">
        <v>1.5051735428945647</v>
      </c>
      <c r="I136" s="57" t="s">
        <v>12</v>
      </c>
      <c r="J136" s="58">
        <v>1696.80766954417</v>
      </c>
      <c r="K136" s="59">
        <v>0.61279470700705407</v>
      </c>
      <c r="L136" s="26">
        <f t="shared" si="6"/>
        <v>2.4879572577978935</v>
      </c>
      <c r="M136" s="60">
        <v>37.744631744643307</v>
      </c>
      <c r="N136" t="s">
        <v>14</v>
      </c>
      <c r="O136" s="24">
        <f t="shared" si="8"/>
        <v>0</v>
      </c>
      <c r="P136" s="163">
        <f t="shared" si="7"/>
        <v>1</v>
      </c>
      <c r="Q136" s="166">
        <v>4</v>
      </c>
      <c r="R136" s="166">
        <v>1</v>
      </c>
      <c r="S136" s="166"/>
      <c r="T136" s="20"/>
      <c r="U136" s="20"/>
      <c r="V136" s="20"/>
      <c r="W136" s="20"/>
      <c r="X136" s="20"/>
      <c r="Y136" s="20"/>
      <c r="Z136" s="6"/>
      <c r="AA136" s="6"/>
      <c r="AB136" s="111"/>
      <c r="AC136" s="24"/>
      <c r="AI136" s="111"/>
      <c r="AM136" s="111"/>
    </row>
    <row r="137" spans="1:39" x14ac:dyDescent="0.25">
      <c r="A137" s="10"/>
      <c r="B137" s="10"/>
      <c r="C137" s="2" t="s">
        <v>642</v>
      </c>
      <c r="D137" t="s">
        <v>502</v>
      </c>
      <c r="E137" s="38" t="s">
        <v>31</v>
      </c>
      <c r="F137" s="38">
        <v>2</v>
      </c>
      <c r="G137" s="41">
        <v>1.4219999999999999</v>
      </c>
      <c r="H137" s="41">
        <v>1.4898546930226471</v>
      </c>
      <c r="I137" s="57" t="s">
        <v>12</v>
      </c>
      <c r="J137" s="58">
        <v>1696.80766954417</v>
      </c>
      <c r="K137" s="59">
        <v>0.61279470700705407</v>
      </c>
      <c r="L137" s="26">
        <f t="shared" si="6"/>
        <v>2.4671375317912165</v>
      </c>
      <c r="M137" s="60">
        <v>37.781798878048853</v>
      </c>
      <c r="N137" t="s">
        <v>14</v>
      </c>
      <c r="O137" s="24">
        <f t="shared" si="8"/>
        <v>0</v>
      </c>
      <c r="P137" s="163">
        <f t="shared" si="7"/>
        <v>0</v>
      </c>
      <c r="Q137" s="166">
        <v>5</v>
      </c>
      <c r="R137" s="166">
        <v>1</v>
      </c>
      <c r="S137" s="166"/>
      <c r="T137" s="20"/>
      <c r="U137" s="20"/>
      <c r="V137" s="20"/>
      <c r="W137" s="20"/>
      <c r="X137" s="20"/>
      <c r="Y137" s="20"/>
      <c r="Z137" s="6"/>
      <c r="AA137" s="6"/>
      <c r="AB137" s="111"/>
      <c r="AC137" s="24"/>
      <c r="AI137" s="111"/>
      <c r="AM137" s="111"/>
    </row>
    <row r="138" spans="1:39" x14ac:dyDescent="0.25">
      <c r="A138" s="10"/>
      <c r="B138" s="10"/>
      <c r="C138" s="2" t="s">
        <v>642</v>
      </c>
      <c r="D138" t="s">
        <v>502</v>
      </c>
      <c r="E138" s="38" t="s">
        <v>31</v>
      </c>
      <c r="F138" s="38">
        <v>3</v>
      </c>
      <c r="G138" s="41">
        <v>1.4890000000000001</v>
      </c>
      <c r="H138" s="41">
        <v>1.5035875631145361</v>
      </c>
      <c r="I138" s="57" t="s">
        <v>12</v>
      </c>
      <c r="J138" s="58">
        <v>1696.80766954417</v>
      </c>
      <c r="K138" s="59">
        <v>0.61279470700705407</v>
      </c>
      <c r="L138" s="26">
        <f t="shared" si="6"/>
        <v>2.5833810019951629</v>
      </c>
      <c r="M138" s="60">
        <v>38.525771428196705</v>
      </c>
      <c r="N138" t="s">
        <v>14</v>
      </c>
      <c r="O138" s="24">
        <f t="shared" si="8"/>
        <v>0</v>
      </c>
      <c r="P138" s="163">
        <f t="shared" si="7"/>
        <v>0</v>
      </c>
      <c r="Q138" s="166">
        <v>6</v>
      </c>
      <c r="R138" s="166">
        <v>1</v>
      </c>
      <c r="S138" s="166"/>
      <c r="T138" s="20"/>
      <c r="U138" s="20"/>
      <c r="V138" s="20"/>
      <c r="W138" s="20"/>
      <c r="X138" s="20"/>
      <c r="Y138" s="20"/>
      <c r="Z138" s="6"/>
      <c r="AA138" s="6"/>
      <c r="AB138" s="111"/>
      <c r="AC138" s="24"/>
      <c r="AI138" s="111"/>
      <c r="AM138" s="111"/>
    </row>
    <row r="139" spans="1:39" x14ac:dyDescent="0.25">
      <c r="A139" s="10"/>
      <c r="B139" s="10"/>
      <c r="C139" s="2" t="s">
        <v>642</v>
      </c>
      <c r="D139" t="s">
        <v>502</v>
      </c>
      <c r="E139" s="38" t="s">
        <v>32</v>
      </c>
      <c r="F139" s="38">
        <v>1</v>
      </c>
      <c r="G139" s="78"/>
      <c r="H139" s="41">
        <v>1.4917069348308738</v>
      </c>
      <c r="I139" s="57" t="s">
        <v>12</v>
      </c>
      <c r="J139" s="58">
        <v>1696.80766954417</v>
      </c>
      <c r="K139" s="59">
        <v>0.61279470700705407</v>
      </c>
      <c r="L139" s="26"/>
      <c r="M139" s="60"/>
      <c r="N139" t="s">
        <v>14</v>
      </c>
      <c r="O139" s="24">
        <f t="shared" si="8"/>
        <v>0</v>
      </c>
      <c r="P139" s="163">
        <f t="shared" si="7"/>
        <v>1</v>
      </c>
      <c r="Q139" s="166">
        <v>7</v>
      </c>
      <c r="R139" s="166">
        <v>1</v>
      </c>
      <c r="S139" s="166"/>
      <c r="T139" s="20"/>
      <c r="U139" s="20"/>
      <c r="V139" s="20"/>
      <c r="W139" s="20"/>
      <c r="X139" s="20"/>
      <c r="Y139" s="20"/>
      <c r="Z139" s="6"/>
      <c r="AA139" s="6"/>
      <c r="AB139" s="111"/>
      <c r="AC139" s="24"/>
      <c r="AI139" s="111"/>
      <c r="AM139" s="111"/>
    </row>
    <row r="140" spans="1:39" x14ac:dyDescent="0.25">
      <c r="A140" s="10"/>
      <c r="B140" s="10"/>
      <c r="C140" s="2" t="s">
        <v>642</v>
      </c>
      <c r="D140" t="s">
        <v>502</v>
      </c>
      <c r="E140" s="38" t="s">
        <v>32</v>
      </c>
      <c r="F140" s="38">
        <v>2</v>
      </c>
      <c r="G140" s="78"/>
      <c r="H140" s="41">
        <v>1.4914151925078045</v>
      </c>
      <c r="I140" s="57" t="s">
        <v>12</v>
      </c>
      <c r="J140" s="58">
        <v>1696.80766954417</v>
      </c>
      <c r="K140" s="59">
        <v>0.61279470700705407</v>
      </c>
      <c r="L140" s="26"/>
      <c r="M140" s="60"/>
      <c r="N140" t="s">
        <v>14</v>
      </c>
      <c r="O140" s="24">
        <f t="shared" si="8"/>
        <v>0</v>
      </c>
      <c r="P140" s="163">
        <f t="shared" si="7"/>
        <v>0</v>
      </c>
      <c r="Q140" s="166">
        <v>8</v>
      </c>
      <c r="R140" s="166">
        <v>1</v>
      </c>
      <c r="S140" s="166"/>
      <c r="T140" s="20"/>
      <c r="U140" s="20"/>
      <c r="V140" s="20"/>
      <c r="W140" s="20"/>
      <c r="X140" s="20"/>
      <c r="Y140" s="20"/>
      <c r="Z140" s="6"/>
      <c r="AA140" s="6"/>
      <c r="AB140" s="111"/>
      <c r="AC140" s="24"/>
      <c r="AI140" s="111"/>
      <c r="AM140" s="111"/>
    </row>
    <row r="141" spans="1:39" x14ac:dyDescent="0.25">
      <c r="A141" s="10"/>
      <c r="B141" s="10"/>
      <c r="C141" s="2" t="s">
        <v>642</v>
      </c>
      <c r="D141" t="s">
        <v>502</v>
      </c>
      <c r="E141" s="38" t="s">
        <v>32</v>
      </c>
      <c r="F141" s="38">
        <v>3</v>
      </c>
      <c r="G141" s="78"/>
      <c r="H141" s="41">
        <v>1.4936423841059603</v>
      </c>
      <c r="I141" s="57" t="s">
        <v>12</v>
      </c>
      <c r="J141" s="58">
        <v>1696.80766954417</v>
      </c>
      <c r="K141" s="59">
        <v>0.61279470700705407</v>
      </c>
      <c r="L141" s="26"/>
      <c r="M141" s="60"/>
      <c r="N141" t="s">
        <v>14</v>
      </c>
      <c r="O141" s="24">
        <f t="shared" si="8"/>
        <v>0</v>
      </c>
      <c r="P141" s="163">
        <f t="shared" si="7"/>
        <v>0</v>
      </c>
      <c r="Q141" s="166">
        <v>9</v>
      </c>
      <c r="R141" s="166">
        <v>1</v>
      </c>
      <c r="S141" s="166"/>
      <c r="T141" s="20"/>
      <c r="U141" s="20"/>
      <c r="V141" s="20"/>
      <c r="W141" s="20"/>
      <c r="X141" s="20"/>
      <c r="Y141" s="20"/>
      <c r="Z141" s="6"/>
      <c r="AA141" s="6"/>
      <c r="AB141" s="111"/>
      <c r="AC141" s="24"/>
      <c r="AI141" s="111"/>
      <c r="AM141" s="111"/>
    </row>
    <row r="142" spans="1:39" x14ac:dyDescent="0.25">
      <c r="A142" s="10"/>
      <c r="B142" s="10"/>
      <c r="C142" s="2" t="s">
        <v>642</v>
      </c>
      <c r="D142" s="39" t="s">
        <v>501</v>
      </c>
      <c r="E142" s="38" t="s">
        <v>30</v>
      </c>
      <c r="F142" s="38">
        <v>1</v>
      </c>
      <c r="G142" s="41">
        <v>1.4302899444787167</v>
      </c>
      <c r="H142" s="41">
        <v>1.4765289637664434</v>
      </c>
      <c r="I142" s="57" t="s">
        <v>12</v>
      </c>
      <c r="J142" s="58">
        <v>1696.80766954417</v>
      </c>
      <c r="K142" s="59">
        <v>0.61279470700705407</v>
      </c>
      <c r="L142" s="26">
        <f t="shared" si="6"/>
        <v>2.4815203961793371</v>
      </c>
      <c r="M142" s="60">
        <v>38.081864863312575</v>
      </c>
      <c r="N142" s="61" t="s">
        <v>29</v>
      </c>
      <c r="O142" s="24">
        <f t="shared" si="8"/>
        <v>1</v>
      </c>
      <c r="P142" s="163">
        <f t="shared" si="7"/>
        <v>1</v>
      </c>
      <c r="Q142" s="166">
        <v>10</v>
      </c>
      <c r="R142" s="166">
        <v>1</v>
      </c>
      <c r="S142" s="166">
        <v>1</v>
      </c>
      <c r="T142" s="20"/>
      <c r="U142" s="20"/>
      <c r="V142" s="20"/>
      <c r="W142" s="20"/>
      <c r="X142" s="20"/>
      <c r="Y142" s="20"/>
      <c r="Z142" s="6"/>
      <c r="AA142" s="6"/>
      <c r="AB142" s="111"/>
      <c r="AC142" s="24"/>
      <c r="AI142" s="111"/>
      <c r="AM142" s="111"/>
    </row>
    <row r="143" spans="1:39" x14ac:dyDescent="0.25">
      <c r="A143" s="10"/>
      <c r="B143" s="10"/>
      <c r="C143" s="2" t="s">
        <v>642</v>
      </c>
      <c r="D143" s="39" t="s">
        <v>501</v>
      </c>
      <c r="E143" s="38" t="s">
        <v>30</v>
      </c>
      <c r="F143" s="38">
        <v>2</v>
      </c>
      <c r="G143" s="41">
        <v>1.4859728935645908</v>
      </c>
      <c r="H143" s="41">
        <v>1.4570870354002885</v>
      </c>
      <c r="I143" s="57" t="s">
        <v>12</v>
      </c>
      <c r="J143" s="58">
        <v>1696.80766954417</v>
      </c>
      <c r="K143" s="59">
        <v>0.61279470700705407</v>
      </c>
      <c r="L143" s="26">
        <f t="shared" si="6"/>
        <v>2.578129041446974</v>
      </c>
      <c r="M143" s="60">
        <v>39.110191451720944</v>
      </c>
      <c r="N143" s="61" t="s">
        <v>29</v>
      </c>
      <c r="O143" s="24">
        <f t="shared" si="8"/>
        <v>0</v>
      </c>
      <c r="P143" s="163">
        <f t="shared" si="7"/>
        <v>0</v>
      </c>
      <c r="Q143" s="166">
        <v>11</v>
      </c>
      <c r="R143" s="166">
        <v>1</v>
      </c>
      <c r="S143" s="166">
        <v>1</v>
      </c>
      <c r="T143" s="20"/>
      <c r="U143" s="20"/>
      <c r="V143" s="20"/>
      <c r="W143" s="20"/>
      <c r="X143" s="20"/>
      <c r="Y143" s="20"/>
      <c r="Z143" s="6"/>
      <c r="AA143" s="6"/>
      <c r="AB143" s="111"/>
      <c r="AC143" s="24"/>
      <c r="AI143" s="111"/>
      <c r="AM143" s="111"/>
    </row>
    <row r="144" spans="1:39" x14ac:dyDescent="0.25">
      <c r="A144" s="10"/>
      <c r="B144" s="10"/>
      <c r="C144" s="2" t="s">
        <v>642</v>
      </c>
      <c r="D144" s="39" t="s">
        <v>501</v>
      </c>
      <c r="E144" s="38" t="s">
        <v>30</v>
      </c>
      <c r="F144" s="38">
        <v>3</v>
      </c>
      <c r="G144" s="41">
        <v>1.5007341470129394</v>
      </c>
      <c r="H144" s="41">
        <v>1.4840266991310187</v>
      </c>
      <c r="I144" s="57" t="s">
        <v>12</v>
      </c>
      <c r="J144" s="58">
        <v>1696.80766954417</v>
      </c>
      <c r="K144" s="59">
        <v>0.61279470700705407</v>
      </c>
      <c r="L144" s="26">
        <f t="shared" si="6"/>
        <v>2.6037394791394513</v>
      </c>
      <c r="M144" s="60">
        <v>38.943160549304601</v>
      </c>
      <c r="N144" s="61" t="s">
        <v>29</v>
      </c>
      <c r="O144" s="24">
        <f t="shared" si="8"/>
        <v>0</v>
      </c>
      <c r="P144" s="163">
        <f t="shared" si="7"/>
        <v>0</v>
      </c>
      <c r="Q144" s="166">
        <v>12</v>
      </c>
      <c r="R144" s="166">
        <v>1</v>
      </c>
      <c r="S144" s="166">
        <v>1</v>
      </c>
      <c r="T144" s="20"/>
      <c r="U144" s="20"/>
      <c r="V144" s="20"/>
      <c r="W144" s="20"/>
      <c r="X144" s="20"/>
      <c r="Y144" s="20"/>
      <c r="Z144" s="6"/>
      <c r="AA144" s="6"/>
      <c r="AB144" s="111"/>
      <c r="AC144" s="24"/>
      <c r="AI144" s="111"/>
      <c r="AM144" s="111"/>
    </row>
    <row r="145" spans="1:39" x14ac:dyDescent="0.25">
      <c r="A145" s="10"/>
      <c r="B145" s="10"/>
      <c r="C145" s="2" t="s">
        <v>642</v>
      </c>
      <c r="D145" s="51" t="s">
        <v>276</v>
      </c>
      <c r="E145" s="38" t="s">
        <v>30</v>
      </c>
      <c r="F145" s="38">
        <v>1</v>
      </c>
      <c r="G145" s="41">
        <v>0.7876376776345505</v>
      </c>
      <c r="H145" s="41">
        <v>0.82672027418929617</v>
      </c>
      <c r="I145" s="57" t="s">
        <v>9</v>
      </c>
      <c r="J145" s="58">
        <v>3089.8867662399298</v>
      </c>
      <c r="K145" s="59">
        <v>0.60461148681394905</v>
      </c>
      <c r="L145" s="26">
        <f t="shared" si="6"/>
        <v>2.4884572972545493</v>
      </c>
      <c r="M145" s="60">
        <v>38.580607241882184</v>
      </c>
      <c r="N145" s="61" t="s">
        <v>29</v>
      </c>
      <c r="O145" s="24">
        <f t="shared" si="8"/>
        <v>1</v>
      </c>
      <c r="P145" s="163">
        <f t="shared" si="7"/>
        <v>1</v>
      </c>
      <c r="Q145" s="166">
        <v>13</v>
      </c>
      <c r="R145" s="166">
        <v>1</v>
      </c>
      <c r="S145" s="166">
        <v>1</v>
      </c>
      <c r="T145" s="20"/>
      <c r="U145" s="20"/>
      <c r="V145" s="20"/>
      <c r="W145" s="20"/>
      <c r="X145" s="20"/>
      <c r="Y145" s="20"/>
      <c r="Z145" s="6"/>
      <c r="AA145" s="6"/>
      <c r="AB145" s="111"/>
      <c r="AC145" s="24"/>
      <c r="AI145" s="111"/>
      <c r="AM145" s="111"/>
    </row>
    <row r="146" spans="1:39" x14ac:dyDescent="0.25">
      <c r="A146" s="10"/>
      <c r="B146" s="10"/>
      <c r="C146" s="2" t="s">
        <v>642</v>
      </c>
      <c r="D146" s="51" t="s">
        <v>276</v>
      </c>
      <c r="E146" s="38" t="s">
        <v>30</v>
      </c>
      <c r="F146" s="38">
        <v>2</v>
      </c>
      <c r="G146" s="41">
        <v>0.79819757365684574</v>
      </c>
      <c r="H146" s="41">
        <v>0.85463503768721238</v>
      </c>
      <c r="I146" s="57" t="s">
        <v>9</v>
      </c>
      <c r="J146" s="58">
        <v>3089.8867662399298</v>
      </c>
      <c r="K146" s="59">
        <v>0.60461148681394905</v>
      </c>
      <c r="L146" s="26">
        <f t="shared" si="6"/>
        <v>2.5218201632792527</v>
      </c>
      <c r="M146" s="60">
        <v>38.181170222480745</v>
      </c>
      <c r="N146" s="61" t="s">
        <v>29</v>
      </c>
      <c r="O146" s="24">
        <f t="shared" si="8"/>
        <v>0</v>
      </c>
      <c r="P146" s="163">
        <f t="shared" si="7"/>
        <v>0</v>
      </c>
      <c r="Q146" s="166">
        <v>14</v>
      </c>
      <c r="R146" s="166">
        <v>1</v>
      </c>
      <c r="S146" s="166">
        <v>1</v>
      </c>
      <c r="T146" s="20"/>
      <c r="U146" s="20"/>
      <c r="V146" s="20"/>
      <c r="W146" s="20"/>
      <c r="X146" s="20"/>
      <c r="Y146" s="20"/>
      <c r="Z146" s="6"/>
      <c r="AA146" s="6"/>
      <c r="AB146" s="111"/>
      <c r="AC146" s="24"/>
      <c r="AI146" s="111"/>
      <c r="AM146" s="111"/>
    </row>
    <row r="147" spans="1:39" x14ac:dyDescent="0.25">
      <c r="A147" s="10"/>
      <c r="B147" s="10"/>
      <c r="C147" s="2" t="s">
        <v>642</v>
      </c>
      <c r="D147" s="51" t="s">
        <v>276</v>
      </c>
      <c r="E147" s="38" t="s">
        <v>31</v>
      </c>
      <c r="F147" s="38">
        <v>1</v>
      </c>
      <c r="G147" s="41">
        <v>0.78562514856192067</v>
      </c>
      <c r="H147" s="41">
        <v>0.81843639837907289</v>
      </c>
      <c r="I147" s="57" t="s">
        <v>9</v>
      </c>
      <c r="J147" s="58">
        <v>3089.8867662399298</v>
      </c>
      <c r="K147" s="59">
        <v>0.60461148681394905</v>
      </c>
      <c r="L147" s="26">
        <f t="shared" si="6"/>
        <v>2.4820989261418789</v>
      </c>
      <c r="M147" s="60">
        <v>38.730572877219828</v>
      </c>
      <c r="N147" s="61" t="s">
        <v>29</v>
      </c>
      <c r="O147" s="24">
        <f t="shared" si="8"/>
        <v>0</v>
      </c>
      <c r="P147" s="163">
        <f t="shared" si="7"/>
        <v>1</v>
      </c>
      <c r="Q147" s="166">
        <v>15</v>
      </c>
      <c r="R147" s="166">
        <v>1</v>
      </c>
      <c r="S147" s="166">
        <v>1</v>
      </c>
      <c r="T147" s="20"/>
      <c r="U147" s="20"/>
      <c r="V147" s="20"/>
      <c r="W147" s="20"/>
      <c r="X147" s="20"/>
      <c r="Y147" s="20"/>
      <c r="Z147" s="6"/>
      <c r="AA147" s="6"/>
      <c r="AB147" s="111"/>
      <c r="AC147" s="24"/>
      <c r="AI147" s="111"/>
      <c r="AM147" s="111"/>
    </row>
    <row r="148" spans="1:39" x14ac:dyDescent="0.25">
      <c r="A148" s="10"/>
      <c r="B148" s="10"/>
      <c r="C148" s="2" t="s">
        <v>642</v>
      </c>
      <c r="D148" s="51" t="s">
        <v>276</v>
      </c>
      <c r="E148" s="38" t="s">
        <v>31</v>
      </c>
      <c r="F148" s="38">
        <v>2</v>
      </c>
      <c r="G148" s="41">
        <v>0.77808388620263114</v>
      </c>
      <c r="H148" s="41">
        <v>0.8308265884902174</v>
      </c>
      <c r="I148" s="57" t="s">
        <v>9</v>
      </c>
      <c r="J148" s="58">
        <v>3089.8867662399298</v>
      </c>
      <c r="K148" s="59">
        <v>0.60461148681394905</v>
      </c>
      <c r="L148" s="26">
        <f t="shared" si="6"/>
        <v>2.4582731114540342</v>
      </c>
      <c r="M148" s="60">
        <v>38.236232279621987</v>
      </c>
      <c r="N148" s="61" t="s">
        <v>29</v>
      </c>
      <c r="O148" s="24">
        <f t="shared" si="8"/>
        <v>0</v>
      </c>
      <c r="P148" s="163">
        <f t="shared" si="7"/>
        <v>0</v>
      </c>
      <c r="Q148" s="166">
        <v>16</v>
      </c>
      <c r="R148" s="166">
        <v>1</v>
      </c>
      <c r="S148" s="166">
        <v>1</v>
      </c>
      <c r="T148" s="20"/>
      <c r="U148" s="20"/>
      <c r="V148" s="20"/>
      <c r="W148" s="20"/>
      <c r="X148" s="20"/>
      <c r="Y148" s="20"/>
      <c r="Z148" s="6"/>
      <c r="AA148" s="6"/>
      <c r="AB148" s="111"/>
      <c r="AC148" s="24"/>
      <c r="AI148" s="111"/>
      <c r="AM148" s="111"/>
    </row>
    <row r="149" spans="1:39" x14ac:dyDescent="0.25">
      <c r="A149" s="10"/>
      <c r="B149" s="10"/>
      <c r="C149" s="2" t="s">
        <v>642</v>
      </c>
      <c r="D149" s="51" t="s">
        <v>276</v>
      </c>
      <c r="E149" s="38" t="s">
        <v>32</v>
      </c>
      <c r="F149" s="38">
        <v>1</v>
      </c>
      <c r="G149" s="41">
        <v>0.78815642458100565</v>
      </c>
      <c r="H149" s="41">
        <v>0.84372211162215971</v>
      </c>
      <c r="I149" s="57" t="s">
        <v>9</v>
      </c>
      <c r="J149" s="58">
        <v>3089.8867662399298</v>
      </c>
      <c r="K149" s="59">
        <v>0.60461148681394905</v>
      </c>
      <c r="L149" s="26">
        <f t="shared" si="6"/>
        <v>2.4900962229446102</v>
      </c>
      <c r="M149" s="60">
        <v>38.185037698996794</v>
      </c>
      <c r="N149" s="61" t="s">
        <v>29</v>
      </c>
      <c r="O149" s="24">
        <f t="shared" si="8"/>
        <v>0</v>
      </c>
      <c r="P149" s="163">
        <f t="shared" si="7"/>
        <v>1</v>
      </c>
      <c r="Q149" s="166">
        <v>17</v>
      </c>
      <c r="R149" s="166">
        <v>1</v>
      </c>
      <c r="S149" s="166">
        <v>1</v>
      </c>
      <c r="T149" s="20"/>
      <c r="U149" s="20"/>
      <c r="V149" s="20"/>
      <c r="W149" s="20"/>
      <c r="X149" s="20"/>
      <c r="Y149" s="20"/>
      <c r="Z149" s="6"/>
      <c r="AA149" s="6"/>
      <c r="AB149" s="111"/>
      <c r="AC149" s="24"/>
      <c r="AI149" s="111"/>
      <c r="AM149" s="111"/>
    </row>
    <row r="150" spans="1:39" x14ac:dyDescent="0.25">
      <c r="A150" s="10"/>
      <c r="B150" s="10"/>
      <c r="C150" s="2" t="s">
        <v>642</v>
      </c>
      <c r="D150" s="51" t="s">
        <v>276</v>
      </c>
      <c r="E150" s="38" t="s">
        <v>32</v>
      </c>
      <c r="F150" s="38">
        <v>2</v>
      </c>
      <c r="G150" s="41">
        <v>0.76503176467046041</v>
      </c>
      <c r="H150" s="41">
        <v>0.82753335423415897</v>
      </c>
      <c r="I150" s="57" t="s">
        <v>9</v>
      </c>
      <c r="J150" s="58">
        <v>3089.8867662399298</v>
      </c>
      <c r="K150" s="59">
        <v>0.60461148681394905</v>
      </c>
      <c r="L150" s="26">
        <f t="shared" si="6"/>
        <v>2.4170363245485027</v>
      </c>
      <c r="M150" s="60">
        <v>37.974706467036221</v>
      </c>
      <c r="N150" s="61" t="s">
        <v>29</v>
      </c>
      <c r="O150" s="24">
        <f t="shared" si="8"/>
        <v>0</v>
      </c>
      <c r="P150" s="163">
        <f t="shared" si="7"/>
        <v>0</v>
      </c>
      <c r="Q150" s="166">
        <v>18</v>
      </c>
      <c r="R150" s="166">
        <v>1</v>
      </c>
      <c r="S150" s="166">
        <v>1</v>
      </c>
      <c r="T150" s="20"/>
      <c r="U150" s="20"/>
      <c r="V150" s="20"/>
      <c r="W150" s="20"/>
      <c r="X150" s="20"/>
      <c r="Y150" s="20"/>
      <c r="Z150" s="6"/>
      <c r="AA150" s="6"/>
      <c r="AB150" s="111"/>
      <c r="AC150" s="24"/>
      <c r="AI150" s="111"/>
      <c r="AM150" s="111"/>
    </row>
    <row r="151" spans="1:39" x14ac:dyDescent="0.25">
      <c r="A151" s="10"/>
      <c r="B151" s="10"/>
      <c r="C151" s="2" t="s">
        <v>642</v>
      </c>
      <c r="D151" s="51" t="s">
        <v>276</v>
      </c>
      <c r="E151" s="38" t="s">
        <v>32</v>
      </c>
      <c r="F151" s="38">
        <v>3</v>
      </c>
      <c r="G151" s="41">
        <v>0.79467115301850622</v>
      </c>
      <c r="H151" s="41">
        <v>0.8324455047550573</v>
      </c>
      <c r="I151" s="57" t="s">
        <v>9</v>
      </c>
      <c r="J151" s="58">
        <v>3089.8867662399298</v>
      </c>
      <c r="K151" s="59">
        <v>0.60461148681394905</v>
      </c>
      <c r="L151" s="26">
        <f t="shared" si="6"/>
        <v>2.5106788131129947</v>
      </c>
      <c r="M151" s="60">
        <v>38.620357466154267</v>
      </c>
      <c r="N151" s="61" t="s">
        <v>29</v>
      </c>
      <c r="O151" s="24">
        <f t="shared" si="8"/>
        <v>0</v>
      </c>
      <c r="P151" s="163">
        <f t="shared" si="7"/>
        <v>0</v>
      </c>
      <c r="Q151" s="166">
        <v>19</v>
      </c>
      <c r="R151" s="166">
        <v>1</v>
      </c>
      <c r="S151" s="166">
        <v>1</v>
      </c>
      <c r="T151" s="20"/>
      <c r="U151" s="20"/>
      <c r="V151" s="20"/>
      <c r="W151" s="20"/>
      <c r="X151" s="20"/>
      <c r="Y151" s="20"/>
      <c r="Z151" s="6"/>
      <c r="AA151" s="6"/>
      <c r="AB151" s="111"/>
      <c r="AC151" s="24"/>
      <c r="AI151" s="111"/>
      <c r="AM151" s="111"/>
    </row>
    <row r="152" spans="1:39" x14ac:dyDescent="0.25">
      <c r="A152" s="10"/>
      <c r="B152" s="10"/>
      <c r="C152" s="2" t="s">
        <v>642</v>
      </c>
      <c r="D152" s="51" t="s">
        <v>1821</v>
      </c>
      <c r="E152" s="38" t="s">
        <v>30</v>
      </c>
      <c r="F152" s="38">
        <v>1</v>
      </c>
      <c r="G152" s="41">
        <v>0.82805062543817576</v>
      </c>
      <c r="H152" s="41">
        <v>0.84020873804898499</v>
      </c>
      <c r="I152" s="57" t="s">
        <v>9</v>
      </c>
      <c r="J152" s="58">
        <v>3089.8867662399298</v>
      </c>
      <c r="K152" s="59">
        <v>0.60461148681394905</v>
      </c>
      <c r="L152" s="26">
        <v>2.6161376986892804</v>
      </c>
      <c r="M152" s="60">
        <v>39.252544653284339</v>
      </c>
      <c r="N152" s="61" t="s">
        <v>29</v>
      </c>
      <c r="O152" s="24">
        <f t="shared" si="8"/>
        <v>1</v>
      </c>
      <c r="P152" s="163">
        <f t="shared" si="7"/>
        <v>1</v>
      </c>
      <c r="Q152" s="166">
        <v>20</v>
      </c>
      <c r="R152" s="166">
        <v>1</v>
      </c>
      <c r="S152" s="166">
        <v>1</v>
      </c>
      <c r="T152" s="20"/>
      <c r="U152" s="20"/>
      <c r="V152" s="20"/>
      <c r="W152" s="20"/>
      <c r="X152" s="20"/>
      <c r="Y152" s="20"/>
      <c r="Z152" s="6"/>
      <c r="AA152" s="6"/>
      <c r="AB152" s="111"/>
      <c r="AC152" s="24"/>
      <c r="AI152" s="111"/>
      <c r="AM152" s="111"/>
    </row>
    <row r="153" spans="1:39" x14ac:dyDescent="0.25">
      <c r="A153" s="10"/>
      <c r="B153" s="10"/>
      <c r="C153" s="2" t="s">
        <v>642</v>
      </c>
      <c r="D153" s="51" t="s">
        <v>1821</v>
      </c>
      <c r="E153" s="38" t="s">
        <v>31</v>
      </c>
      <c r="F153" s="38">
        <v>1</v>
      </c>
      <c r="G153" s="41">
        <v>0.79375604365243824</v>
      </c>
      <c r="H153" s="41">
        <v>0.84071383798532506</v>
      </c>
      <c r="I153" s="57" t="s">
        <v>9</v>
      </c>
      <c r="J153" s="58">
        <v>3089.8867662399298</v>
      </c>
      <c r="K153" s="59">
        <v>0.60461148681394905</v>
      </c>
      <c r="L153" s="26">
        <v>2.507787622601874</v>
      </c>
      <c r="M153" s="60">
        <v>38.399353933530342</v>
      </c>
      <c r="N153" s="61" t="s">
        <v>29</v>
      </c>
      <c r="O153" s="24">
        <f t="shared" si="8"/>
        <v>0</v>
      </c>
      <c r="P153" s="163">
        <f t="shared" si="7"/>
        <v>1</v>
      </c>
      <c r="Q153" s="166">
        <v>21</v>
      </c>
      <c r="R153" s="166">
        <v>1</v>
      </c>
      <c r="S153" s="166">
        <v>1</v>
      </c>
      <c r="T153" s="20"/>
      <c r="U153" s="20"/>
      <c r="V153" s="20"/>
      <c r="W153" s="20"/>
      <c r="X153" s="20"/>
      <c r="Y153" s="20"/>
      <c r="Z153" s="6"/>
      <c r="AA153" s="6"/>
      <c r="AB153" s="111"/>
      <c r="AC153" s="24"/>
      <c r="AI153" s="111"/>
      <c r="AM153" s="111"/>
    </row>
    <row r="154" spans="1:39" x14ac:dyDescent="0.25">
      <c r="A154" s="10"/>
      <c r="B154" s="10"/>
      <c r="C154" s="2" t="s">
        <v>642</v>
      </c>
      <c r="D154" s="51" t="s">
        <v>1821</v>
      </c>
      <c r="E154" s="38" t="s">
        <v>32</v>
      </c>
      <c r="F154" s="38">
        <v>1</v>
      </c>
      <c r="G154" s="41">
        <v>0.79583785740137525</v>
      </c>
      <c r="H154" s="41">
        <v>0.84022792022792026</v>
      </c>
      <c r="I154" s="57" t="s">
        <v>9</v>
      </c>
      <c r="J154" s="58">
        <v>3089.8867662399298</v>
      </c>
      <c r="K154" s="59">
        <v>0.60461148681394905</v>
      </c>
      <c r="L154" s="26">
        <v>2.5143648912650813</v>
      </c>
      <c r="M154" s="60">
        <v>38.463495576699657</v>
      </c>
      <c r="N154" s="61" t="s">
        <v>29</v>
      </c>
      <c r="O154" s="24">
        <f t="shared" si="8"/>
        <v>0</v>
      </c>
      <c r="P154" s="163">
        <f t="shared" si="7"/>
        <v>1</v>
      </c>
      <c r="Q154" s="166">
        <v>22</v>
      </c>
      <c r="R154" s="166">
        <v>1</v>
      </c>
      <c r="S154" s="166">
        <v>1</v>
      </c>
      <c r="T154" s="20"/>
      <c r="U154" s="20"/>
      <c r="V154" s="20"/>
      <c r="W154" s="20"/>
      <c r="X154" s="20"/>
      <c r="Y154" s="20"/>
      <c r="Z154" s="6"/>
      <c r="AA154" s="6"/>
      <c r="AB154" s="111"/>
      <c r="AC154" s="24"/>
      <c r="AI154" s="111"/>
      <c r="AM154" s="111"/>
    </row>
    <row r="155" spans="1:39" x14ac:dyDescent="0.25">
      <c r="A155" s="10"/>
      <c r="B155" s="10"/>
      <c r="C155" s="2" t="s">
        <v>642</v>
      </c>
      <c r="D155" s="51" t="s">
        <v>1822</v>
      </c>
      <c r="E155" s="38" t="s">
        <v>30</v>
      </c>
      <c r="F155" s="38">
        <v>1</v>
      </c>
      <c r="G155" s="41">
        <v>0.81355578727841504</v>
      </c>
      <c r="H155" s="41">
        <v>0.85544189166526929</v>
      </c>
      <c r="I155" s="57" t="s">
        <v>9</v>
      </c>
      <c r="J155" s="58">
        <v>3089.8867662399298</v>
      </c>
      <c r="K155" s="59">
        <v>0.60461148681394905</v>
      </c>
      <c r="L155" s="26">
        <v>2.5703428023614339</v>
      </c>
      <c r="M155" s="60">
        <v>38.545092769677147</v>
      </c>
      <c r="N155" s="61" t="s">
        <v>29</v>
      </c>
      <c r="O155" s="24">
        <f t="shared" si="8"/>
        <v>1</v>
      </c>
      <c r="P155" s="163">
        <f t="shared" si="7"/>
        <v>1</v>
      </c>
      <c r="Q155" s="166">
        <v>23</v>
      </c>
      <c r="R155" s="166">
        <v>1</v>
      </c>
      <c r="S155" s="166">
        <v>1</v>
      </c>
      <c r="T155" s="20"/>
      <c r="U155" s="20"/>
      <c r="V155" s="20"/>
      <c r="W155" s="20"/>
      <c r="X155" s="20"/>
      <c r="Y155" s="20"/>
      <c r="Z155" s="6"/>
      <c r="AA155" s="6"/>
      <c r="AB155" s="111"/>
      <c r="AC155" s="24"/>
      <c r="AI155" s="111"/>
      <c r="AM155" s="111"/>
    </row>
    <row r="156" spans="1:39" x14ac:dyDescent="0.25">
      <c r="A156" s="10"/>
      <c r="B156" s="10"/>
      <c r="C156" s="2" t="s">
        <v>642</v>
      </c>
      <c r="D156" s="51" t="s">
        <v>1822</v>
      </c>
      <c r="E156" s="38" t="s">
        <v>31</v>
      </c>
      <c r="F156" s="38">
        <v>1</v>
      </c>
      <c r="G156" s="41">
        <v>0.8031132783195799</v>
      </c>
      <c r="H156" s="41">
        <v>0.847939723854501</v>
      </c>
      <c r="I156" s="57" t="s">
        <v>9</v>
      </c>
      <c r="J156" s="58">
        <v>3089.8867662399298</v>
      </c>
      <c r="K156" s="59">
        <v>0.60461148681394905</v>
      </c>
      <c r="L156" s="26">
        <v>2.5373508082527971</v>
      </c>
      <c r="M156" s="60">
        <v>38.462772707886941</v>
      </c>
      <c r="N156" s="61" t="s">
        <v>29</v>
      </c>
      <c r="O156" s="24">
        <f t="shared" si="8"/>
        <v>0</v>
      </c>
      <c r="P156" s="163">
        <f t="shared" si="7"/>
        <v>1</v>
      </c>
      <c r="Q156" s="166">
        <v>24</v>
      </c>
      <c r="R156" s="166">
        <v>1</v>
      </c>
      <c r="S156" s="166">
        <v>1</v>
      </c>
      <c r="T156" s="20"/>
      <c r="U156" s="20"/>
      <c r="V156" s="20"/>
      <c r="W156" s="20"/>
      <c r="X156" s="20"/>
      <c r="Y156" s="20"/>
      <c r="Z156" s="6"/>
      <c r="AA156" s="6"/>
      <c r="AB156" s="111"/>
      <c r="AC156" s="24"/>
      <c r="AI156" s="111"/>
      <c r="AM156" s="111"/>
    </row>
    <row r="157" spans="1:39" x14ac:dyDescent="0.25">
      <c r="A157" s="10"/>
      <c r="B157" s="10"/>
      <c r="C157" s="2" t="s">
        <v>642</v>
      </c>
      <c r="D157" s="51" t="s">
        <v>1822</v>
      </c>
      <c r="E157" s="38" t="s">
        <v>32</v>
      </c>
      <c r="F157" s="38">
        <v>1</v>
      </c>
      <c r="G157" s="41">
        <v>0.79926702710548292</v>
      </c>
      <c r="H157" s="41">
        <v>0.84283478649675825</v>
      </c>
      <c r="I157" s="57" t="s">
        <v>9</v>
      </c>
      <c r="J157" s="58">
        <v>3089.8867662399298</v>
      </c>
      <c r="K157" s="59">
        <v>0.60461148681394905</v>
      </c>
      <c r="L157" s="26">
        <v>2.525198987469492</v>
      </c>
      <c r="M157" s="60">
        <v>38.487581995626563</v>
      </c>
      <c r="N157" s="61" t="s">
        <v>29</v>
      </c>
      <c r="O157" s="24">
        <f t="shared" si="8"/>
        <v>0</v>
      </c>
      <c r="P157" s="163">
        <f t="shared" si="7"/>
        <v>1</v>
      </c>
      <c r="Q157" s="166">
        <v>25</v>
      </c>
      <c r="R157" s="166">
        <v>1</v>
      </c>
      <c r="S157" s="166">
        <v>1</v>
      </c>
      <c r="T157" s="20"/>
      <c r="U157" s="20"/>
      <c r="V157" s="20"/>
      <c r="W157" s="20"/>
      <c r="X157" s="20"/>
      <c r="Y157" s="20"/>
      <c r="Z157" s="6"/>
      <c r="AA157" s="6"/>
      <c r="AB157" s="111"/>
      <c r="AC157" s="24"/>
      <c r="AI157" s="111"/>
      <c r="AM157" s="111"/>
    </row>
    <row r="158" spans="1:39" x14ac:dyDescent="0.25">
      <c r="A158" s="10"/>
      <c r="B158" s="10"/>
      <c r="C158" s="2" t="s">
        <v>642</v>
      </c>
      <c r="D158" s="51" t="s">
        <v>1823</v>
      </c>
      <c r="E158" s="38" t="s">
        <v>30</v>
      </c>
      <c r="F158" s="38">
        <v>1</v>
      </c>
      <c r="G158" s="41">
        <v>0.81805343062257274</v>
      </c>
      <c r="H158" s="41">
        <v>0.84927906552290566</v>
      </c>
      <c r="I158" s="57" t="s">
        <v>9</v>
      </c>
      <c r="J158" s="58">
        <v>3089.8867662399298</v>
      </c>
      <c r="K158" s="59">
        <v>0.60461148681394905</v>
      </c>
      <c r="L158" s="26">
        <v>2.5845526271552783</v>
      </c>
      <c r="M158" s="60">
        <v>38.799394680018864</v>
      </c>
      <c r="N158" s="61" t="s">
        <v>29</v>
      </c>
      <c r="O158" s="24">
        <f t="shared" si="8"/>
        <v>1</v>
      </c>
      <c r="P158" s="163">
        <f t="shared" si="7"/>
        <v>1</v>
      </c>
      <c r="Q158" s="166">
        <v>26</v>
      </c>
      <c r="R158" s="166">
        <v>1</v>
      </c>
      <c r="S158" s="166">
        <v>1</v>
      </c>
      <c r="T158" s="20"/>
      <c r="U158" s="20"/>
      <c r="V158" s="20"/>
      <c r="W158" s="20"/>
      <c r="X158" s="20"/>
      <c r="Y158" s="20"/>
      <c r="Z158" s="6"/>
      <c r="AA158" s="6"/>
      <c r="AB158" s="111"/>
      <c r="AC158" s="24"/>
      <c r="AI158" s="111"/>
      <c r="AM158" s="111"/>
    </row>
    <row r="159" spans="1:39" x14ac:dyDescent="0.25">
      <c r="A159" s="10"/>
      <c r="B159" s="10"/>
      <c r="C159" s="2" t="s">
        <v>642</v>
      </c>
      <c r="D159" s="51" t="s">
        <v>1823</v>
      </c>
      <c r="E159" s="38" t="s">
        <v>31</v>
      </c>
      <c r="F159" s="38">
        <v>1</v>
      </c>
      <c r="G159" s="41">
        <v>0.81278079286920879</v>
      </c>
      <c r="H159" s="41">
        <v>0.84688830883363098</v>
      </c>
      <c r="I159" s="57" t="s">
        <v>9</v>
      </c>
      <c r="J159" s="58">
        <v>3089.8867662399298</v>
      </c>
      <c r="K159" s="59">
        <v>0.60461148681394905</v>
      </c>
      <c r="L159" s="26">
        <v>2.5678942901232777</v>
      </c>
      <c r="M159" s="60">
        <v>38.726757028684268</v>
      </c>
      <c r="N159" s="61" t="s">
        <v>29</v>
      </c>
      <c r="O159" s="24">
        <f t="shared" si="8"/>
        <v>0</v>
      </c>
      <c r="P159" s="163">
        <f t="shared" si="7"/>
        <v>1</v>
      </c>
      <c r="Q159" s="166">
        <v>27</v>
      </c>
      <c r="R159" s="166">
        <v>1</v>
      </c>
      <c r="S159" s="166">
        <v>1</v>
      </c>
      <c r="T159" s="20"/>
      <c r="U159" s="20"/>
      <c r="V159" s="20"/>
      <c r="W159" s="20"/>
      <c r="X159" s="20"/>
      <c r="Y159" s="20"/>
      <c r="Z159" s="6"/>
      <c r="AA159" s="6"/>
      <c r="AB159" s="111"/>
      <c r="AC159" s="24"/>
      <c r="AI159" s="111"/>
      <c r="AM159" s="111"/>
    </row>
    <row r="160" spans="1:39" x14ac:dyDescent="0.25">
      <c r="A160" s="10"/>
      <c r="B160" s="10"/>
      <c r="C160" s="2" t="s">
        <v>642</v>
      </c>
      <c r="D160" s="51" t="s">
        <v>1823</v>
      </c>
      <c r="E160" s="38" t="s">
        <v>32</v>
      </c>
      <c r="F160" s="38">
        <v>1</v>
      </c>
      <c r="G160" s="41">
        <v>0.81769236254724387</v>
      </c>
      <c r="H160" s="41">
        <v>0.83040979046912666</v>
      </c>
      <c r="I160" s="57" t="s">
        <v>9</v>
      </c>
      <c r="J160" s="58">
        <v>3089.8867662399298</v>
      </c>
      <c r="K160" s="59">
        <v>0.60461148681394905</v>
      </c>
      <c r="L160" s="26">
        <v>2.5834118710533658</v>
      </c>
      <c r="M160" s="60">
        <v>39.235653995887368</v>
      </c>
      <c r="N160" s="61" t="s">
        <v>29</v>
      </c>
      <c r="O160" s="24">
        <f t="shared" si="8"/>
        <v>0</v>
      </c>
      <c r="P160" s="163">
        <f t="shared" si="7"/>
        <v>1</v>
      </c>
      <c r="Q160" s="166">
        <v>28</v>
      </c>
      <c r="R160" s="166">
        <v>1</v>
      </c>
      <c r="S160" s="166">
        <v>1</v>
      </c>
      <c r="T160" s="20"/>
      <c r="U160" s="20"/>
      <c r="V160" s="20"/>
      <c r="W160" s="20"/>
      <c r="X160" s="20"/>
      <c r="Y160" s="20"/>
      <c r="Z160" s="6"/>
      <c r="AA160" s="6"/>
      <c r="AB160" s="111"/>
      <c r="AC160" s="24"/>
      <c r="AI160" s="111"/>
      <c r="AM160" s="111"/>
    </row>
    <row r="161" spans="1:39" x14ac:dyDescent="0.25">
      <c r="A161" s="10"/>
      <c r="B161" s="10"/>
      <c r="C161" s="8"/>
      <c r="D161" s="66"/>
      <c r="E161" s="66"/>
      <c r="F161" s="66"/>
      <c r="G161" s="81"/>
      <c r="H161" s="81"/>
      <c r="I161" s="63"/>
      <c r="J161" s="64"/>
      <c r="K161" s="65"/>
      <c r="L161" s="50"/>
      <c r="M161" s="73"/>
      <c r="N161" s="74"/>
      <c r="O161" s="163"/>
      <c r="P161" s="163"/>
      <c r="Q161" s="169"/>
      <c r="R161" s="169"/>
      <c r="S161" s="169"/>
      <c r="T161" s="93"/>
      <c r="U161" s="93"/>
      <c r="V161" s="93"/>
      <c r="W161" s="93"/>
      <c r="X161" s="93"/>
      <c r="Y161" s="93"/>
      <c r="Z161" s="97"/>
      <c r="AA161" s="97"/>
      <c r="AB161" s="111"/>
      <c r="AC161" s="112"/>
      <c r="AD161" s="112"/>
      <c r="AE161" s="112"/>
      <c r="AF161" s="112"/>
      <c r="AG161" s="112"/>
      <c r="AH161" s="112"/>
      <c r="AI161" s="111"/>
      <c r="AJ161" s="112"/>
      <c r="AK161" s="112"/>
      <c r="AL161" s="112"/>
      <c r="AM161" s="111"/>
    </row>
    <row r="162" spans="1:39" x14ac:dyDescent="0.25">
      <c r="A162" s="10"/>
      <c r="B162" s="10"/>
      <c r="C162" s="2" t="s">
        <v>643</v>
      </c>
      <c r="D162" s="51" t="s">
        <v>552</v>
      </c>
      <c r="E162" s="38" t="s">
        <v>30</v>
      </c>
      <c r="F162" s="38">
        <v>1</v>
      </c>
      <c r="G162" s="41">
        <v>1.4784996542044668</v>
      </c>
      <c r="H162" s="41">
        <v>1.476029328821207</v>
      </c>
      <c r="I162" s="57" t="s">
        <v>12</v>
      </c>
      <c r="J162" s="58">
        <v>1696.80766954417</v>
      </c>
      <c r="K162" s="59">
        <v>0.61279470700705407</v>
      </c>
      <c r="L162" s="26">
        <f t="shared" ref="L162:L170" si="9">G162*J162/978</f>
        <v>2.5651631417919658</v>
      </c>
      <c r="M162" s="60">
        <v>38.753852278629694</v>
      </c>
      <c r="N162" s="61" t="s">
        <v>29</v>
      </c>
      <c r="O162" s="24">
        <f t="shared" si="8"/>
        <v>1</v>
      </c>
      <c r="P162" s="163">
        <f t="shared" si="7"/>
        <v>1</v>
      </c>
      <c r="Q162" s="166">
        <v>1</v>
      </c>
      <c r="R162" s="166">
        <v>1</v>
      </c>
      <c r="S162" s="166">
        <v>1</v>
      </c>
      <c r="T162" s="27">
        <f>AVERAGE(L162:L170)</f>
        <v>2.5945135579007395</v>
      </c>
      <c r="U162" s="27">
        <f>STDEVA(L162:L170)</f>
        <v>2.9967236021924425E-2</v>
      </c>
      <c r="V162" s="24">
        <f>978*T162/AA162</f>
        <v>1268.7171298134615</v>
      </c>
      <c r="W162" s="24">
        <f>978*U162/AA162</f>
        <v>14.653978414721044</v>
      </c>
      <c r="X162" s="27">
        <f>AVERAGE(M162:M170)</f>
        <v>38.90190613450946</v>
      </c>
      <c r="Y162" s="27">
        <f>STDEVA(M162:M170)</f>
        <v>0.20616644442176535</v>
      </c>
      <c r="Z162" s="6">
        <v>34</v>
      </c>
      <c r="AA162" s="6">
        <v>2</v>
      </c>
      <c r="AB162" s="111"/>
      <c r="AC162" s="25">
        <f>SUM(O162:O170)</f>
        <v>1</v>
      </c>
      <c r="AD162" s="25">
        <f>SUM(P162:P170)</f>
        <v>3</v>
      </c>
      <c r="AE162" s="25">
        <f>SUM(R162:R170)</f>
        <v>9</v>
      </c>
      <c r="AF162" s="24">
        <v>1</v>
      </c>
      <c r="AG162" s="23">
        <v>3</v>
      </c>
      <c r="AH162" s="25">
        <f>SUM(S162:S170)</f>
        <v>9</v>
      </c>
      <c r="AI162" s="111"/>
      <c r="AJ162" s="23">
        <v>1</v>
      </c>
      <c r="AM162" s="111"/>
    </row>
    <row r="163" spans="1:39" x14ac:dyDescent="0.25">
      <c r="A163" s="10"/>
      <c r="B163" s="10"/>
      <c r="C163" s="2" t="s">
        <v>643</v>
      </c>
      <c r="D163" s="51" t="s">
        <v>552</v>
      </c>
      <c r="E163" s="38" t="s">
        <v>30</v>
      </c>
      <c r="F163" s="38">
        <v>2</v>
      </c>
      <c r="G163" s="41">
        <v>1.4984220579686074</v>
      </c>
      <c r="H163" s="41">
        <v>1.4907700088506763</v>
      </c>
      <c r="I163" s="57" t="s">
        <v>12</v>
      </c>
      <c r="J163" s="58">
        <v>1696.80766954417</v>
      </c>
      <c r="K163" s="59">
        <v>0.61279470700705407</v>
      </c>
      <c r="L163" s="26">
        <f t="shared" si="9"/>
        <v>2.599728057438949</v>
      </c>
      <c r="M163" s="60">
        <v>38.822477091656474</v>
      </c>
      <c r="N163" s="61" t="s">
        <v>29</v>
      </c>
      <c r="O163" s="24">
        <f t="shared" si="8"/>
        <v>0</v>
      </c>
      <c r="P163" s="163">
        <f t="shared" si="7"/>
        <v>0</v>
      </c>
      <c r="Q163" s="166">
        <v>2</v>
      </c>
      <c r="R163" s="166">
        <v>1</v>
      </c>
      <c r="S163" s="166">
        <v>1</v>
      </c>
      <c r="T163" s="20"/>
      <c r="U163" s="20"/>
      <c r="V163" s="20"/>
      <c r="W163" s="20"/>
      <c r="X163" s="20"/>
      <c r="Y163" s="20"/>
      <c r="Z163" s="6"/>
      <c r="AA163" s="6"/>
      <c r="AB163" s="111"/>
      <c r="AC163" s="24"/>
      <c r="AI163" s="111"/>
      <c r="AM163" s="111"/>
    </row>
    <row r="164" spans="1:39" x14ac:dyDescent="0.25">
      <c r="A164" s="10"/>
      <c r="B164" s="10"/>
      <c r="C164" s="2" t="s">
        <v>643</v>
      </c>
      <c r="D164" s="51" t="s">
        <v>552</v>
      </c>
      <c r="E164" s="38" t="s">
        <v>30</v>
      </c>
      <c r="F164" s="38">
        <v>3</v>
      </c>
      <c r="G164" s="41">
        <v>1.5097504071840473</v>
      </c>
      <c r="H164" s="41">
        <v>1.4820398531725223</v>
      </c>
      <c r="I164" s="57" t="s">
        <v>12</v>
      </c>
      <c r="J164" s="58">
        <v>1696.80766954417</v>
      </c>
      <c r="K164" s="59">
        <v>0.61279470700705407</v>
      </c>
      <c r="L164" s="26">
        <f t="shared" si="9"/>
        <v>2.6193824846700666</v>
      </c>
      <c r="M164" s="60">
        <v>39.088334982314208</v>
      </c>
      <c r="N164" s="61" t="s">
        <v>29</v>
      </c>
      <c r="O164" s="24">
        <f t="shared" si="8"/>
        <v>0</v>
      </c>
      <c r="P164" s="163">
        <f t="shared" si="7"/>
        <v>0</v>
      </c>
      <c r="Q164" s="166">
        <v>3</v>
      </c>
      <c r="R164" s="166">
        <v>1</v>
      </c>
      <c r="S164" s="166">
        <v>1</v>
      </c>
      <c r="T164" s="20"/>
      <c r="U164" s="20"/>
      <c r="V164" s="20"/>
      <c r="W164" s="20"/>
      <c r="X164" s="20"/>
      <c r="Y164" s="20"/>
      <c r="Z164" s="6"/>
      <c r="AA164" s="6"/>
      <c r="AB164" s="111"/>
      <c r="AC164" s="24"/>
      <c r="AI164" s="111"/>
      <c r="AM164" s="111"/>
    </row>
    <row r="165" spans="1:39" x14ac:dyDescent="0.25">
      <c r="A165" s="10"/>
      <c r="B165" s="10"/>
      <c r="C165" s="2" t="s">
        <v>643</v>
      </c>
      <c r="D165" s="51" t="s">
        <v>552</v>
      </c>
      <c r="E165" s="38" t="s">
        <v>31</v>
      </c>
      <c r="F165" s="38">
        <v>1</v>
      </c>
      <c r="G165" s="41">
        <v>1.4679207119741102</v>
      </c>
      <c r="H165" s="41">
        <v>1.47231331987891</v>
      </c>
      <c r="I165" s="57" t="s">
        <v>12</v>
      </c>
      <c r="J165" s="58">
        <v>1696.80766954417</v>
      </c>
      <c r="K165" s="59">
        <v>0.61279470700705407</v>
      </c>
      <c r="L165" s="26">
        <f t="shared" si="9"/>
        <v>2.5468089185689253</v>
      </c>
      <c r="M165" s="60">
        <v>38.66092766476892</v>
      </c>
      <c r="N165" s="61" t="s">
        <v>29</v>
      </c>
      <c r="O165" s="24">
        <f t="shared" si="8"/>
        <v>0</v>
      </c>
      <c r="P165" s="163">
        <f t="shared" si="7"/>
        <v>1</v>
      </c>
      <c r="Q165" s="166">
        <v>4</v>
      </c>
      <c r="R165" s="166">
        <v>1</v>
      </c>
      <c r="S165" s="166">
        <v>1</v>
      </c>
      <c r="T165" s="20"/>
      <c r="U165" s="20"/>
      <c r="V165" s="20"/>
      <c r="W165" s="20"/>
      <c r="X165" s="20"/>
      <c r="Y165" s="20"/>
      <c r="Z165" s="6"/>
      <c r="AA165" s="6"/>
      <c r="AB165" s="111"/>
      <c r="AC165" s="24"/>
      <c r="AI165" s="111"/>
      <c r="AM165" s="111"/>
    </row>
    <row r="166" spans="1:39" x14ac:dyDescent="0.25">
      <c r="A166" s="10"/>
      <c r="B166" s="10"/>
      <c r="C166" s="2" t="s">
        <v>643</v>
      </c>
      <c r="D166" s="51" t="s">
        <v>552</v>
      </c>
      <c r="E166" s="38" t="s">
        <v>31</v>
      </c>
      <c r="F166" s="38">
        <v>2</v>
      </c>
      <c r="G166" s="41">
        <v>1.50339710352226</v>
      </c>
      <c r="H166" s="41">
        <v>1.4967177242888403</v>
      </c>
      <c r="I166" s="57" t="s">
        <v>12</v>
      </c>
      <c r="J166" s="58">
        <v>1696.80766954417</v>
      </c>
      <c r="K166" s="59">
        <v>0.61279470700705407</v>
      </c>
      <c r="L166" s="26">
        <f t="shared" si="9"/>
        <v>2.6083596478804307</v>
      </c>
      <c r="M166" s="60">
        <v>38.809207062710591</v>
      </c>
      <c r="N166" s="61" t="s">
        <v>29</v>
      </c>
      <c r="O166" s="24">
        <f t="shared" si="8"/>
        <v>0</v>
      </c>
      <c r="P166" s="163">
        <f t="shared" si="7"/>
        <v>0</v>
      </c>
      <c r="Q166" s="166">
        <v>5</v>
      </c>
      <c r="R166" s="166">
        <v>1</v>
      </c>
      <c r="S166" s="166">
        <v>1</v>
      </c>
      <c r="T166" s="20"/>
      <c r="U166" s="20"/>
      <c r="V166" s="20"/>
      <c r="W166" s="20"/>
      <c r="X166" s="20"/>
      <c r="Y166" s="20"/>
      <c r="Z166" s="6"/>
      <c r="AA166" s="6"/>
      <c r="AB166" s="111"/>
      <c r="AC166" s="24"/>
      <c r="AI166" s="111"/>
      <c r="AM166" s="111"/>
    </row>
    <row r="167" spans="1:39" x14ac:dyDescent="0.25">
      <c r="A167" s="10"/>
      <c r="B167" s="10"/>
      <c r="C167" s="2" t="s">
        <v>643</v>
      </c>
      <c r="D167" s="51" t="s">
        <v>552</v>
      </c>
      <c r="E167" s="38" t="s">
        <v>31</v>
      </c>
      <c r="F167" s="38">
        <v>3</v>
      </c>
      <c r="G167" s="41">
        <v>1.5098138826028726</v>
      </c>
      <c r="H167" s="41">
        <v>1.4776392243911995</v>
      </c>
      <c r="I167" s="57" t="s">
        <v>12</v>
      </c>
      <c r="J167" s="58">
        <v>1696.80766954417</v>
      </c>
      <c r="K167" s="59">
        <v>0.61279470700705407</v>
      </c>
      <c r="L167" s="26">
        <f t="shared" si="9"/>
        <v>2.6194926130724085</v>
      </c>
      <c r="M167" s="60">
        <v>39.1479330940697</v>
      </c>
      <c r="N167" s="61" t="s">
        <v>29</v>
      </c>
      <c r="O167" s="24">
        <f t="shared" si="8"/>
        <v>0</v>
      </c>
      <c r="P167" s="163">
        <f t="shared" si="7"/>
        <v>0</v>
      </c>
      <c r="Q167" s="166">
        <v>6</v>
      </c>
      <c r="R167" s="166">
        <v>1</v>
      </c>
      <c r="S167" s="166">
        <v>1</v>
      </c>
      <c r="T167" s="20"/>
      <c r="U167" s="20"/>
      <c r="V167" s="20"/>
      <c r="W167" s="20"/>
      <c r="X167" s="20"/>
      <c r="Y167" s="20"/>
      <c r="Z167" s="6"/>
      <c r="AA167" s="6"/>
      <c r="AB167" s="111"/>
      <c r="AC167" s="24"/>
      <c r="AI167" s="111"/>
      <c r="AM167" s="111"/>
    </row>
    <row r="168" spans="1:39" x14ac:dyDescent="0.25">
      <c r="A168" s="10"/>
      <c r="B168" s="10"/>
      <c r="C168" s="2" t="s">
        <v>643</v>
      </c>
      <c r="D168" s="51" t="s">
        <v>552</v>
      </c>
      <c r="E168" s="38" t="s">
        <v>32</v>
      </c>
      <c r="F168" s="38">
        <v>1</v>
      </c>
      <c r="G168" s="41">
        <v>1.4767100977198697</v>
      </c>
      <c r="H168" s="41">
        <v>1.4677206851119895</v>
      </c>
      <c r="I168" s="57" t="s">
        <v>12</v>
      </c>
      <c r="J168" s="58">
        <v>1696.80766954417</v>
      </c>
      <c r="K168" s="59">
        <v>0.61279470700705407</v>
      </c>
      <c r="L168" s="26">
        <f t="shared" si="9"/>
        <v>2.5620583021517338</v>
      </c>
      <c r="M168" s="60">
        <v>38.842089489770302</v>
      </c>
      <c r="N168" s="61" t="s">
        <v>29</v>
      </c>
      <c r="O168" s="24">
        <f t="shared" si="8"/>
        <v>0</v>
      </c>
      <c r="P168" s="163">
        <f t="shared" si="7"/>
        <v>1</v>
      </c>
      <c r="Q168" s="166">
        <v>7</v>
      </c>
      <c r="R168" s="166">
        <v>1</v>
      </c>
      <c r="S168" s="166">
        <v>1</v>
      </c>
      <c r="T168" s="20"/>
      <c r="U168" s="20"/>
      <c r="V168" s="20"/>
      <c r="W168" s="20"/>
      <c r="X168" s="20"/>
      <c r="Y168" s="20"/>
      <c r="Z168" s="6"/>
      <c r="AA168" s="6"/>
      <c r="AB168" s="111"/>
      <c r="AC168" s="24"/>
      <c r="AI168" s="111"/>
      <c r="AM168" s="111"/>
    </row>
    <row r="169" spans="1:39" x14ac:dyDescent="0.25">
      <c r="A169" s="10"/>
      <c r="B169" s="10"/>
      <c r="C169" s="2" t="s">
        <v>643</v>
      </c>
      <c r="D169" s="51" t="s">
        <v>552</v>
      </c>
      <c r="E169" s="38" t="s">
        <v>32</v>
      </c>
      <c r="F169" s="38">
        <v>2</v>
      </c>
      <c r="G169" s="41">
        <v>1.4962716027721732</v>
      </c>
      <c r="H169" s="41">
        <v>1.4946095023191677</v>
      </c>
      <c r="I169" s="57" t="s">
        <v>12</v>
      </c>
      <c r="J169" s="58">
        <v>1696.80766954417</v>
      </c>
      <c r="K169" s="59">
        <v>0.61279470700705407</v>
      </c>
      <c r="L169" s="26">
        <f t="shared" si="9"/>
        <v>2.5959970667739993</v>
      </c>
      <c r="M169" s="60">
        <v>38.742680070141866</v>
      </c>
      <c r="N169" s="61" t="s">
        <v>29</v>
      </c>
      <c r="O169" s="24">
        <f t="shared" si="8"/>
        <v>0</v>
      </c>
      <c r="P169" s="163">
        <f t="shared" si="7"/>
        <v>0</v>
      </c>
      <c r="Q169" s="166">
        <v>8</v>
      </c>
      <c r="R169" s="166">
        <v>1</v>
      </c>
      <c r="S169" s="166">
        <v>1</v>
      </c>
      <c r="T169" s="20"/>
      <c r="U169" s="20"/>
      <c r="V169" s="20"/>
      <c r="W169" s="20"/>
      <c r="X169" s="20"/>
      <c r="Y169" s="20"/>
      <c r="Z169" s="6"/>
      <c r="AA169" s="6"/>
      <c r="AB169" s="111"/>
      <c r="AC169" s="24"/>
      <c r="AI169" s="111"/>
      <c r="AM169" s="111"/>
    </row>
    <row r="170" spans="1:39" x14ac:dyDescent="0.25">
      <c r="A170" s="10"/>
      <c r="B170" s="10"/>
      <c r="C170" s="2" t="s">
        <v>643</v>
      </c>
      <c r="D170" s="51" t="s">
        <v>552</v>
      </c>
      <c r="E170" s="38" t="s">
        <v>32</v>
      </c>
      <c r="F170" s="38">
        <v>3</v>
      </c>
      <c r="G170" s="41">
        <v>1.5179633706496791</v>
      </c>
      <c r="H170" s="41">
        <v>1.4779744476976311</v>
      </c>
      <c r="I170" s="57" t="s">
        <v>12</v>
      </c>
      <c r="J170" s="58">
        <v>1696.80766954417</v>
      </c>
      <c r="K170" s="59">
        <v>0.61279470700705407</v>
      </c>
      <c r="L170" s="26">
        <f t="shared" si="9"/>
        <v>2.6336317887581751</v>
      </c>
      <c r="M170" s="60">
        <v>39.249653476523349</v>
      </c>
      <c r="N170" s="61" t="s">
        <v>29</v>
      </c>
      <c r="O170" s="24">
        <f t="shared" si="8"/>
        <v>0</v>
      </c>
      <c r="P170" s="163">
        <f t="shared" si="7"/>
        <v>0</v>
      </c>
      <c r="Q170" s="166">
        <v>9</v>
      </c>
      <c r="R170" s="166">
        <v>1</v>
      </c>
      <c r="S170" s="166">
        <v>1</v>
      </c>
      <c r="T170" s="20"/>
      <c r="U170" s="20"/>
      <c r="V170" s="20"/>
      <c r="W170" s="20"/>
      <c r="X170" s="20"/>
      <c r="Y170" s="20"/>
      <c r="Z170" s="6"/>
      <c r="AA170" s="6"/>
      <c r="AB170" s="111"/>
      <c r="AC170" s="24"/>
      <c r="AI170" s="111"/>
      <c r="AM170" s="111"/>
    </row>
    <row r="171" spans="1:39" x14ac:dyDescent="0.25">
      <c r="A171" s="10"/>
      <c r="B171" s="10"/>
      <c r="C171" s="8"/>
      <c r="D171" s="66"/>
      <c r="E171" s="66"/>
      <c r="F171" s="66"/>
      <c r="G171" s="81"/>
      <c r="H171" s="81"/>
      <c r="I171" s="63"/>
      <c r="J171" s="64"/>
      <c r="K171" s="65"/>
      <c r="L171" s="50"/>
      <c r="M171" s="73"/>
      <c r="N171" s="74"/>
      <c r="O171" s="163"/>
      <c r="P171" s="163"/>
      <c r="Q171" s="169"/>
      <c r="R171" s="169"/>
      <c r="S171" s="169"/>
      <c r="T171" s="93"/>
      <c r="U171" s="93"/>
      <c r="V171" s="93"/>
      <c r="W171" s="93"/>
      <c r="X171" s="93"/>
      <c r="Y171" s="93"/>
      <c r="Z171" s="97"/>
      <c r="AA171" s="97"/>
      <c r="AB171" s="111"/>
      <c r="AC171" s="112"/>
      <c r="AD171" s="112"/>
      <c r="AE171" s="112"/>
      <c r="AF171" s="112"/>
      <c r="AG171" s="112"/>
      <c r="AH171" s="112"/>
      <c r="AI171" s="111"/>
      <c r="AJ171" s="112"/>
      <c r="AK171" s="112"/>
      <c r="AL171" s="112"/>
      <c r="AM171" s="111"/>
    </row>
    <row r="172" spans="1:39" x14ac:dyDescent="0.25">
      <c r="A172" s="10"/>
      <c r="B172" s="10"/>
      <c r="C172" s="2" t="s">
        <v>644</v>
      </c>
      <c r="D172" s="51" t="s">
        <v>944</v>
      </c>
      <c r="E172" s="52" t="s">
        <v>30</v>
      </c>
      <c r="F172" s="38">
        <v>1</v>
      </c>
      <c r="G172" s="41">
        <v>0.73443516379361418</v>
      </c>
      <c r="H172" s="41">
        <v>0.7513588237142228</v>
      </c>
      <c r="I172" s="57" t="s">
        <v>9</v>
      </c>
      <c r="J172" s="58">
        <v>3089.8867662399298</v>
      </c>
      <c r="K172" s="59">
        <v>0.60461148681394905</v>
      </c>
      <c r="L172" s="67">
        <f>G172*J172/978</f>
        <v>2.3203696250175292</v>
      </c>
      <c r="M172" s="87">
        <v>39.091734788838451</v>
      </c>
      <c r="N172" s="61" t="s">
        <v>29</v>
      </c>
      <c r="O172" s="24">
        <f t="shared" si="8"/>
        <v>1</v>
      </c>
      <c r="P172" s="163">
        <f t="shared" si="7"/>
        <v>1</v>
      </c>
      <c r="Q172" s="166">
        <v>1</v>
      </c>
      <c r="R172" s="166">
        <v>1</v>
      </c>
      <c r="S172" s="166">
        <v>1</v>
      </c>
      <c r="T172" s="27">
        <f>AVERAGE(L172:L191)</f>
        <v>2.3173059790029065</v>
      </c>
      <c r="U172" s="27">
        <f>STDEVA(L172:L191)</f>
        <v>4.8716836039849998E-2</v>
      </c>
      <c r="V172" s="24">
        <f>978*T172/AA172</f>
        <v>1133.1626237324213</v>
      </c>
      <c r="W172" s="24">
        <f>978*U172/AA172</f>
        <v>23.82253282348665</v>
      </c>
      <c r="X172" s="27">
        <f>AVERAGE(M172:M191)</f>
        <v>39.075018606209412</v>
      </c>
      <c r="Y172" s="27">
        <f>STDEVA(M172:M191)</f>
        <v>0.43553459843947739</v>
      </c>
      <c r="Z172" s="6">
        <v>34</v>
      </c>
      <c r="AA172" s="6">
        <v>2</v>
      </c>
      <c r="AB172" s="111"/>
      <c r="AC172" s="25">
        <f>SUM(O172:O191)</f>
        <v>2</v>
      </c>
      <c r="AD172" s="25">
        <f>SUM(P172:P191)</f>
        <v>18</v>
      </c>
      <c r="AE172" s="25">
        <f>SUM(R172:R191)</f>
        <v>20</v>
      </c>
      <c r="AF172" s="23">
        <v>2</v>
      </c>
      <c r="AG172" s="23">
        <v>18</v>
      </c>
      <c r="AH172" s="25">
        <f>SUM(S172:S191)</f>
        <v>20</v>
      </c>
      <c r="AI172" s="111"/>
      <c r="AJ172" s="23">
        <v>1</v>
      </c>
      <c r="AM172" s="111"/>
    </row>
    <row r="173" spans="1:39" x14ac:dyDescent="0.25">
      <c r="A173" s="10"/>
      <c r="B173" s="10"/>
      <c r="C173" s="2" t="s">
        <v>644</v>
      </c>
      <c r="D173" s="51" t="s">
        <v>944</v>
      </c>
      <c r="E173" s="52" t="s">
        <v>31</v>
      </c>
      <c r="F173" s="38">
        <v>1</v>
      </c>
      <c r="G173" s="41">
        <v>0.72352140372107088</v>
      </c>
      <c r="H173" s="41">
        <v>0.70393785519722907</v>
      </c>
      <c r="I173" s="57" t="s">
        <v>9</v>
      </c>
      <c r="J173" s="58">
        <v>3089.8867662399298</v>
      </c>
      <c r="K173" s="59">
        <v>0.60461148681394905</v>
      </c>
      <c r="L173" s="67">
        <f>G173*J173/978</f>
        <v>2.2858887632403624</v>
      </c>
      <c r="M173" s="87">
        <v>40.074121955393728</v>
      </c>
      <c r="N173" s="61" t="s">
        <v>29</v>
      </c>
      <c r="O173" s="24">
        <f t="shared" si="8"/>
        <v>0</v>
      </c>
      <c r="P173" s="163">
        <f t="shared" si="7"/>
        <v>1</v>
      </c>
      <c r="Q173" s="166">
        <v>2</v>
      </c>
      <c r="R173" s="166">
        <v>1</v>
      </c>
      <c r="S173" s="166">
        <v>1</v>
      </c>
      <c r="T173" s="20"/>
      <c r="U173" s="20"/>
      <c r="V173" s="20"/>
      <c r="W173" s="20"/>
      <c r="X173" s="20"/>
      <c r="Y173" s="20"/>
      <c r="Z173" s="6"/>
      <c r="AA173" s="6"/>
      <c r="AB173" s="111"/>
      <c r="AC173" s="24"/>
      <c r="AI173" s="111"/>
      <c r="AM173" s="111"/>
    </row>
    <row r="174" spans="1:39" x14ac:dyDescent="0.25">
      <c r="A174" s="10"/>
      <c r="B174" s="10"/>
      <c r="C174" s="2" t="s">
        <v>644</v>
      </c>
      <c r="D174" s="51" t="s">
        <v>944</v>
      </c>
      <c r="E174" s="52" t="s">
        <v>32</v>
      </c>
      <c r="F174" s="38">
        <v>1</v>
      </c>
      <c r="G174" s="41">
        <v>0.72304275082213121</v>
      </c>
      <c r="H174" s="41">
        <v>0.74246449839670181</v>
      </c>
      <c r="I174" s="57" t="s">
        <v>9</v>
      </c>
      <c r="J174" s="58">
        <v>3089.8867662399298</v>
      </c>
      <c r="K174" s="59">
        <v>0.60461148681394905</v>
      </c>
      <c r="L174" s="67">
        <f t="shared" ref="L174:L191" si="10">G174*J174/978</f>
        <v>2.2843765104202642</v>
      </c>
      <c r="M174" s="87">
        <v>39.018016864321545</v>
      </c>
      <c r="N174" s="61" t="s">
        <v>29</v>
      </c>
      <c r="O174" s="24">
        <f t="shared" si="8"/>
        <v>0</v>
      </c>
      <c r="P174" s="163">
        <f t="shared" ref="P174:P237" si="11">IF(F174=1,1,0)</f>
        <v>1</v>
      </c>
      <c r="Q174" s="166">
        <v>3</v>
      </c>
      <c r="R174" s="166">
        <v>1</v>
      </c>
      <c r="S174" s="166">
        <v>1</v>
      </c>
      <c r="T174" s="20"/>
      <c r="U174" s="20"/>
      <c r="V174" s="20"/>
      <c r="W174" s="20"/>
      <c r="X174" s="20"/>
      <c r="Y174" s="20"/>
      <c r="Z174" s="6"/>
      <c r="AA174" s="6"/>
      <c r="AB174" s="111"/>
      <c r="AC174" s="24"/>
      <c r="AI174" s="111"/>
      <c r="AM174" s="111"/>
    </row>
    <row r="175" spans="1:39" x14ac:dyDescent="0.25">
      <c r="A175" s="10"/>
      <c r="B175" s="10"/>
      <c r="C175" s="2" t="s">
        <v>644</v>
      </c>
      <c r="D175" s="51" t="s">
        <v>944</v>
      </c>
      <c r="E175" s="52" t="s">
        <v>33</v>
      </c>
      <c r="F175" s="38">
        <v>1</v>
      </c>
      <c r="G175" s="41">
        <v>0.73586488127946326</v>
      </c>
      <c r="H175" s="41">
        <v>0.74155542833037025</v>
      </c>
      <c r="I175" s="57" t="s">
        <v>9</v>
      </c>
      <c r="J175" s="58">
        <v>3089.8867662399298</v>
      </c>
      <c r="K175" s="59">
        <v>0.60461148681394905</v>
      </c>
      <c r="L175" s="67">
        <f t="shared" si="10"/>
        <v>2.3248866650369435</v>
      </c>
      <c r="M175" s="87">
        <v>39.388916150270958</v>
      </c>
      <c r="N175" s="61" t="s">
        <v>29</v>
      </c>
      <c r="O175" s="24">
        <f t="shared" si="8"/>
        <v>0</v>
      </c>
      <c r="P175" s="163">
        <f t="shared" si="11"/>
        <v>1</v>
      </c>
      <c r="Q175" s="166">
        <v>4</v>
      </c>
      <c r="R175" s="166">
        <v>1</v>
      </c>
      <c r="S175" s="166">
        <v>1</v>
      </c>
      <c r="T175" s="20"/>
      <c r="U175" s="20"/>
      <c r="V175" s="20"/>
      <c r="W175" s="20"/>
      <c r="X175" s="20"/>
      <c r="Y175" s="20"/>
      <c r="Z175" s="6"/>
      <c r="AA175" s="6"/>
      <c r="AB175" s="111"/>
      <c r="AC175" s="24"/>
      <c r="AI175" s="111"/>
      <c r="AM175" s="111"/>
    </row>
    <row r="176" spans="1:39" x14ac:dyDescent="0.25">
      <c r="A176" s="10"/>
      <c r="B176" s="10"/>
      <c r="C176" s="2" t="s">
        <v>644</v>
      </c>
      <c r="D176" s="51" t="s">
        <v>944</v>
      </c>
      <c r="E176" s="52" t="s">
        <v>34</v>
      </c>
      <c r="F176" s="38">
        <v>1</v>
      </c>
      <c r="G176" s="41">
        <v>0.73414843034759747</v>
      </c>
      <c r="H176" s="41">
        <v>0.74994061757719721</v>
      </c>
      <c r="I176" s="57" t="s">
        <v>9</v>
      </c>
      <c r="J176" s="58">
        <v>3089.8867662399298</v>
      </c>
      <c r="K176" s="59">
        <v>0.60461148681394905</v>
      </c>
      <c r="L176" s="67">
        <f t="shared" si="10"/>
        <v>2.3194637212544564</v>
      </c>
      <c r="M176" s="87">
        <v>39.121362174594267</v>
      </c>
      <c r="N176" s="61" t="s">
        <v>29</v>
      </c>
      <c r="O176" s="24">
        <f t="shared" si="8"/>
        <v>0</v>
      </c>
      <c r="P176" s="163">
        <f t="shared" si="11"/>
        <v>1</v>
      </c>
      <c r="Q176" s="166">
        <v>5</v>
      </c>
      <c r="R176" s="166">
        <v>1</v>
      </c>
      <c r="S176" s="166">
        <v>1</v>
      </c>
      <c r="T176" s="20"/>
      <c r="U176" s="20"/>
      <c r="V176" s="20"/>
      <c r="W176" s="20"/>
      <c r="X176" s="20"/>
      <c r="Y176" s="20"/>
      <c r="Z176" s="6"/>
      <c r="AA176" s="6"/>
      <c r="AB176" s="111"/>
      <c r="AC176" s="24"/>
      <c r="AI176" s="111"/>
      <c r="AM176" s="111"/>
    </row>
    <row r="177" spans="1:39" x14ac:dyDescent="0.25">
      <c r="A177" s="10"/>
      <c r="B177" s="10"/>
      <c r="C177" s="2" t="s">
        <v>644</v>
      </c>
      <c r="D177" s="51" t="s">
        <v>944</v>
      </c>
      <c r="E177" s="52" t="s">
        <v>518</v>
      </c>
      <c r="F177" s="38">
        <v>1</v>
      </c>
      <c r="G177" s="41">
        <v>0.7381525871325344</v>
      </c>
      <c r="H177" s="41">
        <v>0.7475297500688306</v>
      </c>
      <c r="I177" s="57" t="s">
        <v>9</v>
      </c>
      <c r="J177" s="58">
        <v>3089.8867662399298</v>
      </c>
      <c r="K177" s="59">
        <v>0.60461148681394905</v>
      </c>
      <c r="L177" s="67">
        <f t="shared" si="10"/>
        <v>2.3321144278594934</v>
      </c>
      <c r="M177" s="87">
        <v>39.292156041489982</v>
      </c>
      <c r="N177" s="61" t="s">
        <v>29</v>
      </c>
      <c r="O177" s="24">
        <f t="shared" si="8"/>
        <v>0</v>
      </c>
      <c r="P177" s="163">
        <f t="shared" si="11"/>
        <v>1</v>
      </c>
      <c r="Q177" s="166">
        <v>6</v>
      </c>
      <c r="R177" s="166">
        <v>1</v>
      </c>
      <c r="S177" s="166">
        <v>1</v>
      </c>
      <c r="T177" s="20"/>
      <c r="U177" s="20"/>
      <c r="V177" s="20"/>
      <c r="W177" s="20"/>
      <c r="X177" s="20"/>
      <c r="Y177" s="20"/>
      <c r="Z177" s="6"/>
      <c r="AA177" s="6"/>
      <c r="AB177" s="111"/>
      <c r="AC177" s="24"/>
      <c r="AI177" s="111"/>
      <c r="AM177" s="111"/>
    </row>
    <row r="178" spans="1:39" x14ac:dyDescent="0.25">
      <c r="A178" s="10"/>
      <c r="B178" s="10"/>
      <c r="C178" s="2" t="s">
        <v>644</v>
      </c>
      <c r="D178" s="51" t="s">
        <v>944</v>
      </c>
      <c r="E178" s="52" t="s">
        <v>519</v>
      </c>
      <c r="F178" s="38">
        <v>1</v>
      </c>
      <c r="G178" s="41">
        <v>0.72062471290767105</v>
      </c>
      <c r="H178" s="41">
        <v>0.72077468303883396</v>
      </c>
      <c r="I178" s="57" t="s">
        <v>9</v>
      </c>
      <c r="J178" s="58">
        <v>3089.8867662399298</v>
      </c>
      <c r="K178" s="59">
        <v>0.60461148681394905</v>
      </c>
      <c r="L178" s="67">
        <f t="shared" si="10"/>
        <v>2.2767369773403492</v>
      </c>
      <c r="M178" s="87">
        <v>39.535925401839435</v>
      </c>
      <c r="N178" s="61" t="s">
        <v>29</v>
      </c>
      <c r="O178" s="24">
        <f t="shared" si="8"/>
        <v>0</v>
      </c>
      <c r="P178" s="163">
        <f t="shared" si="11"/>
        <v>1</v>
      </c>
      <c r="Q178" s="166">
        <v>7</v>
      </c>
      <c r="R178" s="166">
        <v>1</v>
      </c>
      <c r="S178" s="166">
        <v>1</v>
      </c>
      <c r="T178" s="20"/>
      <c r="U178" s="20"/>
      <c r="V178" s="20"/>
      <c r="W178" s="20"/>
      <c r="X178" s="20"/>
      <c r="Y178" s="20"/>
      <c r="Z178" s="6"/>
      <c r="AA178" s="6"/>
      <c r="AB178" s="111"/>
      <c r="AC178" s="24"/>
      <c r="AI178" s="111"/>
      <c r="AM178" s="111"/>
    </row>
    <row r="179" spans="1:39" x14ac:dyDescent="0.25">
      <c r="A179" s="10"/>
      <c r="B179" s="10"/>
      <c r="C179" s="2" t="s">
        <v>644</v>
      </c>
      <c r="D179" s="51" t="s">
        <v>944</v>
      </c>
      <c r="E179" s="52" t="s">
        <v>520</v>
      </c>
      <c r="F179" s="38">
        <v>1</v>
      </c>
      <c r="G179" s="41">
        <v>0.74630058311600789</v>
      </c>
      <c r="H179" s="41">
        <v>0.75274909378902799</v>
      </c>
      <c r="I179" s="57" t="s">
        <v>9</v>
      </c>
      <c r="J179" s="58">
        <v>3089.8867662399298</v>
      </c>
      <c r="K179" s="59">
        <v>0.60461148681394905</v>
      </c>
      <c r="L179" s="67">
        <f t="shared" si="10"/>
        <v>2.357857152768196</v>
      </c>
      <c r="M179" s="87">
        <v>39.371229574645938</v>
      </c>
      <c r="N179" s="61" t="s">
        <v>29</v>
      </c>
      <c r="O179" s="24">
        <f t="shared" si="8"/>
        <v>0</v>
      </c>
      <c r="P179" s="163">
        <f t="shared" si="11"/>
        <v>1</v>
      </c>
      <c r="Q179" s="166">
        <v>8</v>
      </c>
      <c r="R179" s="166">
        <v>1</v>
      </c>
      <c r="S179" s="166">
        <v>1</v>
      </c>
      <c r="T179" s="20"/>
      <c r="U179" s="20"/>
      <c r="V179" s="20"/>
      <c r="W179" s="20"/>
      <c r="X179" s="20"/>
      <c r="Y179" s="20"/>
      <c r="Z179" s="6"/>
      <c r="AA179" s="6"/>
      <c r="AB179" s="111"/>
      <c r="AC179" s="24"/>
      <c r="AI179" s="111"/>
      <c r="AM179" s="111"/>
    </row>
    <row r="180" spans="1:39" x14ac:dyDescent="0.25">
      <c r="A180" s="10"/>
      <c r="B180" s="10"/>
      <c r="C180" s="2" t="s">
        <v>644</v>
      </c>
      <c r="D180" s="51" t="s">
        <v>945</v>
      </c>
      <c r="E180" s="52" t="s">
        <v>30</v>
      </c>
      <c r="F180" s="38">
        <v>1</v>
      </c>
      <c r="G180" s="41">
        <v>0.72036632663038169</v>
      </c>
      <c r="H180" s="41">
        <v>0.76517521902377972</v>
      </c>
      <c r="I180" s="57" t="s">
        <v>9</v>
      </c>
      <c r="J180" s="58">
        <v>3089.8867662399298</v>
      </c>
      <c r="K180" s="59">
        <v>0.60461148681394905</v>
      </c>
      <c r="L180" s="67">
        <f t="shared" si="10"/>
        <v>2.2759206334356716</v>
      </c>
      <c r="M180" s="87">
        <v>38.342887906334347</v>
      </c>
      <c r="N180" s="61" t="s">
        <v>29</v>
      </c>
      <c r="O180" s="24">
        <f t="shared" si="8"/>
        <v>1</v>
      </c>
      <c r="P180" s="163">
        <f t="shared" si="11"/>
        <v>1</v>
      </c>
      <c r="Q180" s="166">
        <v>9</v>
      </c>
      <c r="R180" s="166">
        <v>1</v>
      </c>
      <c r="S180" s="166">
        <v>1</v>
      </c>
      <c r="T180" s="20"/>
      <c r="U180" s="20"/>
      <c r="V180" s="20"/>
      <c r="W180" s="20"/>
      <c r="X180" s="20"/>
      <c r="Y180" s="20"/>
      <c r="Z180" s="6"/>
      <c r="AA180" s="6"/>
      <c r="AB180" s="111"/>
      <c r="AC180" s="24"/>
      <c r="AI180" s="111"/>
      <c r="AM180" s="111"/>
    </row>
    <row r="181" spans="1:39" x14ac:dyDescent="0.25">
      <c r="A181" s="10"/>
      <c r="B181" s="10"/>
      <c r="C181" s="2" t="s">
        <v>644</v>
      </c>
      <c r="D181" s="51" t="s">
        <v>945</v>
      </c>
      <c r="E181" s="52" t="s">
        <v>31</v>
      </c>
      <c r="F181" s="38">
        <v>1</v>
      </c>
      <c r="G181" s="41">
        <v>0.72445457287442605</v>
      </c>
      <c r="H181" s="41">
        <v>0.75264659270998413</v>
      </c>
      <c r="I181" s="57" t="s">
        <v>9</v>
      </c>
      <c r="J181" s="58">
        <v>3089.8867662399298</v>
      </c>
      <c r="K181" s="59">
        <v>0.60461148681394905</v>
      </c>
      <c r="L181" s="67">
        <f t="shared" si="10"/>
        <v>2.2888370117246315</v>
      </c>
      <c r="M181" s="87">
        <v>38.786300751024285</v>
      </c>
      <c r="N181" s="61" t="s">
        <v>29</v>
      </c>
      <c r="O181" s="24">
        <f t="shared" si="8"/>
        <v>0</v>
      </c>
      <c r="P181" s="163">
        <f t="shared" si="11"/>
        <v>1</v>
      </c>
      <c r="Q181" s="166">
        <v>10</v>
      </c>
      <c r="R181" s="166">
        <v>1</v>
      </c>
      <c r="S181" s="166">
        <v>1</v>
      </c>
      <c r="T181" s="20"/>
      <c r="U181" s="20"/>
      <c r="V181" s="20"/>
      <c r="W181" s="20"/>
      <c r="X181" s="20"/>
      <c r="Y181" s="20"/>
      <c r="Z181" s="6"/>
      <c r="AA181" s="6"/>
      <c r="AB181" s="111"/>
      <c r="AC181" s="24"/>
      <c r="AI181" s="111"/>
      <c r="AM181" s="111"/>
    </row>
    <row r="182" spans="1:39" x14ac:dyDescent="0.25">
      <c r="A182" s="10"/>
      <c r="B182" s="10"/>
      <c r="C182" s="2" t="s">
        <v>644</v>
      </c>
      <c r="D182" s="51" t="s">
        <v>945</v>
      </c>
      <c r="E182" s="52" t="s">
        <v>32</v>
      </c>
      <c r="F182" s="38">
        <v>1</v>
      </c>
      <c r="G182" s="41">
        <v>0.71736608665984292</v>
      </c>
      <c r="H182" s="41">
        <v>0.75782470169300942</v>
      </c>
      <c r="I182" s="57" t="s">
        <v>9</v>
      </c>
      <c r="J182" s="58">
        <v>3089.8867662399298</v>
      </c>
      <c r="K182" s="59">
        <v>0.60461148681394905</v>
      </c>
      <c r="L182" s="67">
        <f t="shared" si="10"/>
        <v>2.2664416950097905</v>
      </c>
      <c r="M182" s="87">
        <v>38.452881501516977</v>
      </c>
      <c r="N182" s="61" t="s">
        <v>29</v>
      </c>
      <c r="O182" s="24">
        <f t="shared" si="8"/>
        <v>0</v>
      </c>
      <c r="P182" s="163">
        <f t="shared" si="11"/>
        <v>1</v>
      </c>
      <c r="Q182" s="166">
        <v>11</v>
      </c>
      <c r="R182" s="166">
        <v>1</v>
      </c>
      <c r="S182" s="166">
        <v>1</v>
      </c>
      <c r="T182" s="20"/>
      <c r="U182" s="20"/>
      <c r="V182" s="20"/>
      <c r="W182" s="20"/>
      <c r="X182" s="20"/>
      <c r="Y182" s="20"/>
      <c r="Z182" s="6"/>
      <c r="AA182" s="6"/>
      <c r="AB182" s="111"/>
      <c r="AC182" s="24"/>
      <c r="AI182" s="111"/>
      <c r="AM182" s="111"/>
    </row>
    <row r="183" spans="1:39" x14ac:dyDescent="0.25">
      <c r="A183" s="10"/>
      <c r="B183" s="10"/>
      <c r="C183" s="2" t="s">
        <v>644</v>
      </c>
      <c r="D183" s="51" t="s">
        <v>945</v>
      </c>
      <c r="E183" s="52" t="s">
        <v>33</v>
      </c>
      <c r="F183" s="38">
        <v>1</v>
      </c>
      <c r="G183" s="41">
        <v>0.72117546470755878</v>
      </c>
      <c r="H183" s="41">
        <v>0.75374335611237653</v>
      </c>
      <c r="I183" s="57" t="s">
        <v>9</v>
      </c>
      <c r="J183" s="58">
        <v>3089.8867662399298</v>
      </c>
      <c r="K183" s="59">
        <v>0.60461148681394905</v>
      </c>
      <c r="L183" s="67">
        <f t="shared" si="10"/>
        <v>2.2784770189538008</v>
      </c>
      <c r="M183" s="87">
        <v>38.666854308141382</v>
      </c>
      <c r="N183" s="61" t="s">
        <v>29</v>
      </c>
      <c r="O183" s="24">
        <f t="shared" si="8"/>
        <v>0</v>
      </c>
      <c r="P183" s="163">
        <f t="shared" si="11"/>
        <v>1</v>
      </c>
      <c r="Q183" s="166">
        <v>12</v>
      </c>
      <c r="R183" s="166">
        <v>1</v>
      </c>
      <c r="S183" s="166">
        <v>1</v>
      </c>
      <c r="T183" s="20"/>
      <c r="U183" s="20"/>
      <c r="V183" s="20"/>
      <c r="W183" s="20"/>
      <c r="X183" s="20"/>
      <c r="Y183" s="20"/>
      <c r="Z183" s="6"/>
      <c r="AA183" s="6"/>
      <c r="AB183" s="111"/>
      <c r="AC183" s="24"/>
      <c r="AI183" s="111"/>
      <c r="AM183" s="111"/>
    </row>
    <row r="184" spans="1:39" x14ac:dyDescent="0.25">
      <c r="A184" s="10"/>
      <c r="B184" s="10"/>
      <c r="C184" s="2" t="s">
        <v>644</v>
      </c>
      <c r="D184" s="51" t="s">
        <v>945</v>
      </c>
      <c r="E184" s="52" t="s">
        <v>34</v>
      </c>
      <c r="F184" s="38">
        <v>1</v>
      </c>
      <c r="G184" s="41">
        <v>0.74046409720147399</v>
      </c>
      <c r="H184" s="41">
        <v>0.7543272449077173</v>
      </c>
      <c r="I184" s="57" t="s">
        <v>9</v>
      </c>
      <c r="J184" s="58">
        <v>3089.8867662399298</v>
      </c>
      <c r="K184" s="59">
        <v>0.60461148681394905</v>
      </c>
      <c r="L184" s="67">
        <f t="shared" si="10"/>
        <v>2.3394173975650632</v>
      </c>
      <c r="M184" s="87">
        <v>39.175349539491492</v>
      </c>
      <c r="N184" s="61" t="s">
        <v>29</v>
      </c>
      <c r="O184" s="24">
        <f t="shared" si="8"/>
        <v>0</v>
      </c>
      <c r="P184" s="163">
        <f t="shared" si="11"/>
        <v>1</v>
      </c>
      <c r="Q184" s="166">
        <v>13</v>
      </c>
      <c r="R184" s="166">
        <v>1</v>
      </c>
      <c r="S184" s="166">
        <v>1</v>
      </c>
      <c r="T184" s="20"/>
      <c r="U184" s="20"/>
      <c r="V184" s="20"/>
      <c r="W184" s="20"/>
      <c r="X184" s="20"/>
      <c r="Y184" s="20"/>
      <c r="Z184" s="6"/>
      <c r="AA184" s="6"/>
      <c r="AB184" s="111"/>
      <c r="AC184" s="24"/>
      <c r="AI184" s="111"/>
      <c r="AM184" s="111"/>
    </row>
    <row r="185" spans="1:39" x14ac:dyDescent="0.25">
      <c r="A185" s="10"/>
      <c r="B185" s="10"/>
      <c r="C185" s="2" t="s">
        <v>644</v>
      </c>
      <c r="D185" s="51" t="s">
        <v>945</v>
      </c>
      <c r="E185" s="52" t="s">
        <v>34</v>
      </c>
      <c r="F185" s="38">
        <v>2</v>
      </c>
      <c r="G185" s="41">
        <v>0.75176335108680004</v>
      </c>
      <c r="H185" s="41">
        <v>0.75856821280238407</v>
      </c>
      <c r="I185" s="57" t="s">
        <v>9</v>
      </c>
      <c r="J185" s="58">
        <v>3089.8867662399298</v>
      </c>
      <c r="K185" s="59">
        <v>0.60461148681394905</v>
      </c>
      <c r="L185" s="67">
        <f t="shared" si="10"/>
        <v>2.3751161859583694</v>
      </c>
      <c r="M185" s="87">
        <v>39.363217852395138</v>
      </c>
      <c r="N185" s="61" t="s">
        <v>29</v>
      </c>
      <c r="O185" s="24">
        <f t="shared" si="8"/>
        <v>0</v>
      </c>
      <c r="P185" s="163">
        <f t="shared" si="11"/>
        <v>0</v>
      </c>
      <c r="Q185" s="166">
        <v>14</v>
      </c>
      <c r="R185" s="166">
        <v>1</v>
      </c>
      <c r="S185" s="166">
        <v>1</v>
      </c>
      <c r="T185" s="20"/>
      <c r="U185" s="20"/>
      <c r="V185" s="20"/>
      <c r="W185" s="20"/>
      <c r="X185" s="20"/>
      <c r="Y185" s="20"/>
      <c r="Z185" s="6"/>
      <c r="AA185" s="6"/>
      <c r="AB185" s="111"/>
      <c r="AC185" s="24"/>
      <c r="AI185" s="111"/>
      <c r="AM185" s="111"/>
    </row>
    <row r="186" spans="1:39" x14ac:dyDescent="0.25">
      <c r="A186" s="10"/>
      <c r="B186" s="10"/>
      <c r="C186" s="2" t="s">
        <v>644</v>
      </c>
      <c r="D186" s="51" t="s">
        <v>945</v>
      </c>
      <c r="E186" s="52" t="s">
        <v>518</v>
      </c>
      <c r="F186" s="38">
        <v>1</v>
      </c>
      <c r="G186" s="41">
        <v>0.71722504230118445</v>
      </c>
      <c r="H186" s="41">
        <v>0.75890351150751567</v>
      </c>
      <c r="I186" s="57" t="s">
        <v>9</v>
      </c>
      <c r="J186" s="58">
        <v>3089.8867662399298</v>
      </c>
      <c r="K186" s="59">
        <v>0.60461148681394905</v>
      </c>
      <c r="L186" s="67">
        <f t="shared" si="10"/>
        <v>2.2659960803909036</v>
      </c>
      <c r="M186" s="87">
        <v>38.420404012250174</v>
      </c>
      <c r="N186" s="61" t="s">
        <v>29</v>
      </c>
      <c r="O186" s="24">
        <f t="shared" si="8"/>
        <v>0</v>
      </c>
      <c r="P186" s="163">
        <f t="shared" si="11"/>
        <v>1</v>
      </c>
      <c r="Q186" s="166">
        <v>15</v>
      </c>
      <c r="R186" s="166">
        <v>1</v>
      </c>
      <c r="S186" s="166">
        <v>1</v>
      </c>
      <c r="T186" s="20"/>
      <c r="U186" s="20"/>
      <c r="V186" s="20"/>
      <c r="W186" s="20"/>
      <c r="X186" s="20"/>
      <c r="Y186" s="20"/>
      <c r="Z186" s="6"/>
      <c r="AA186" s="6"/>
      <c r="AB186" s="111"/>
      <c r="AC186" s="24"/>
      <c r="AI186" s="111"/>
      <c r="AM186" s="111"/>
    </row>
    <row r="187" spans="1:39" x14ac:dyDescent="0.25">
      <c r="A187" s="10"/>
      <c r="B187" s="10"/>
      <c r="C187" s="2" t="s">
        <v>644</v>
      </c>
      <c r="D187" s="51" t="s">
        <v>945</v>
      </c>
      <c r="E187" s="52" t="s">
        <v>519</v>
      </c>
      <c r="F187" s="38">
        <v>1</v>
      </c>
      <c r="G187" s="41">
        <v>0.72318921953958459</v>
      </c>
      <c r="H187" s="41">
        <v>0.74722886329058902</v>
      </c>
      <c r="I187" s="57" t="s">
        <v>9</v>
      </c>
      <c r="J187" s="58">
        <v>3089.8867662399298</v>
      </c>
      <c r="K187" s="59">
        <v>0.60461148681394905</v>
      </c>
      <c r="L187" s="67">
        <f t="shared" si="10"/>
        <v>2.2848392627226435</v>
      </c>
      <c r="M187" s="87">
        <v>38.895178658091837</v>
      </c>
      <c r="N187" s="61" t="s">
        <v>29</v>
      </c>
      <c r="O187" s="24">
        <f t="shared" si="8"/>
        <v>0</v>
      </c>
      <c r="P187" s="163">
        <f t="shared" si="11"/>
        <v>1</v>
      </c>
      <c r="Q187" s="166">
        <v>16</v>
      </c>
      <c r="R187" s="166">
        <v>1</v>
      </c>
      <c r="S187" s="166">
        <v>1</v>
      </c>
      <c r="T187" s="20"/>
      <c r="U187" s="20"/>
      <c r="V187" s="20"/>
      <c r="W187" s="20"/>
      <c r="X187" s="20"/>
      <c r="Y187" s="20"/>
      <c r="Z187" s="6"/>
      <c r="AA187" s="6"/>
      <c r="AB187" s="111"/>
      <c r="AC187" s="24"/>
      <c r="AI187" s="111"/>
      <c r="AM187" s="111"/>
    </row>
    <row r="188" spans="1:39" x14ac:dyDescent="0.25">
      <c r="A188" s="10"/>
      <c r="B188" s="10"/>
      <c r="C188" s="2" t="s">
        <v>644</v>
      </c>
      <c r="D188" s="51" t="s">
        <v>945</v>
      </c>
      <c r="E188" s="52" t="s">
        <v>520</v>
      </c>
      <c r="F188" s="38">
        <v>1</v>
      </c>
      <c r="G188" s="41">
        <v>0.76350673173433004</v>
      </c>
      <c r="H188" s="41">
        <v>0.77797445947654564</v>
      </c>
      <c r="I188" s="57" t="s">
        <v>9</v>
      </c>
      <c r="J188" s="58">
        <v>3089.8867662399298</v>
      </c>
      <c r="K188" s="59">
        <v>0.60461148681394905</v>
      </c>
      <c r="L188" s="67">
        <f t="shared" si="10"/>
        <v>2.4122181455225018</v>
      </c>
      <c r="M188" s="87">
        <v>39.170955457030587</v>
      </c>
      <c r="N188" s="61" t="s">
        <v>29</v>
      </c>
      <c r="O188" s="24">
        <f t="shared" si="8"/>
        <v>0</v>
      </c>
      <c r="P188" s="163">
        <f t="shared" si="11"/>
        <v>1</v>
      </c>
      <c r="Q188" s="166">
        <v>17</v>
      </c>
      <c r="R188" s="166">
        <v>1</v>
      </c>
      <c r="S188" s="166">
        <v>1</v>
      </c>
      <c r="T188" s="20"/>
      <c r="U188" s="20"/>
      <c r="V188" s="20"/>
      <c r="W188" s="20"/>
      <c r="X188" s="20"/>
      <c r="Y188" s="20"/>
      <c r="Z188" s="6"/>
      <c r="AA188" s="6"/>
      <c r="AB188" s="111"/>
      <c r="AC188" s="24"/>
      <c r="AI188" s="111"/>
      <c r="AM188" s="111"/>
    </row>
    <row r="189" spans="1:39" x14ac:dyDescent="0.25">
      <c r="A189" s="10"/>
      <c r="B189" s="10"/>
      <c r="C189" s="2" t="s">
        <v>644</v>
      </c>
      <c r="D189" s="51" t="s">
        <v>945</v>
      </c>
      <c r="E189" s="52" t="s">
        <v>520</v>
      </c>
      <c r="F189" s="38">
        <v>2</v>
      </c>
      <c r="G189" s="41">
        <v>0.77354829605588105</v>
      </c>
      <c r="H189" s="41">
        <v>0.76977840786513385</v>
      </c>
      <c r="I189" s="57" t="s">
        <v>9</v>
      </c>
      <c r="J189" s="58">
        <v>3089.8867662399298</v>
      </c>
      <c r="K189" s="59">
        <v>0.60461148681394905</v>
      </c>
      <c r="L189" s="67">
        <f t="shared" si="10"/>
        <v>2.443943397781712</v>
      </c>
      <c r="M189" s="87">
        <v>39.635556369753232</v>
      </c>
      <c r="N189" s="61" t="s">
        <v>29</v>
      </c>
      <c r="O189" s="24">
        <f t="shared" si="8"/>
        <v>0</v>
      </c>
      <c r="P189" s="163">
        <f t="shared" si="11"/>
        <v>0</v>
      </c>
      <c r="Q189" s="166">
        <v>18</v>
      </c>
      <c r="R189" s="166">
        <v>1</v>
      </c>
      <c r="S189" s="166">
        <v>1</v>
      </c>
      <c r="T189" s="20"/>
      <c r="U189" s="20"/>
      <c r="V189" s="20"/>
      <c r="W189" s="20"/>
      <c r="X189" s="20"/>
      <c r="Y189" s="20"/>
      <c r="Z189" s="6"/>
      <c r="AA189" s="6"/>
      <c r="AB189" s="111"/>
      <c r="AC189" s="24"/>
      <c r="AI189" s="111"/>
      <c r="AM189" s="111"/>
    </row>
    <row r="190" spans="1:39" x14ac:dyDescent="0.25">
      <c r="A190" s="10"/>
      <c r="B190" s="10"/>
      <c r="C190" s="2" t="s">
        <v>644</v>
      </c>
      <c r="D190" s="51" t="s">
        <v>945</v>
      </c>
      <c r="E190" s="52" t="s">
        <v>521</v>
      </c>
      <c r="F190" s="38">
        <v>1</v>
      </c>
      <c r="G190" s="41">
        <v>0.73132261550932187</v>
      </c>
      <c r="H190" s="41">
        <v>0.75636714614857714</v>
      </c>
      <c r="I190" s="57" t="s">
        <v>9</v>
      </c>
      <c r="J190" s="58">
        <v>3089.8867662399298</v>
      </c>
      <c r="K190" s="59">
        <v>0.60461148681394905</v>
      </c>
      <c r="L190" s="67">
        <f t="shared" si="10"/>
        <v>2.3105358604439941</v>
      </c>
      <c r="M190" s="87">
        <v>38.875880008962092</v>
      </c>
      <c r="N190" s="61" t="s">
        <v>29</v>
      </c>
      <c r="O190" s="24">
        <f t="shared" si="8"/>
        <v>0</v>
      </c>
      <c r="P190" s="163">
        <f t="shared" si="11"/>
        <v>1</v>
      </c>
      <c r="Q190" s="166">
        <v>19</v>
      </c>
      <c r="R190" s="166">
        <v>1</v>
      </c>
      <c r="S190" s="166">
        <v>1</v>
      </c>
      <c r="T190" s="20"/>
      <c r="U190" s="20"/>
      <c r="V190" s="20"/>
      <c r="W190" s="20"/>
      <c r="X190" s="20"/>
      <c r="Y190" s="20"/>
      <c r="Z190" s="6"/>
      <c r="AA190" s="6"/>
      <c r="AB190" s="111"/>
      <c r="AC190" s="24"/>
      <c r="AI190" s="111"/>
      <c r="AM190" s="111"/>
    </row>
    <row r="191" spans="1:39" x14ac:dyDescent="0.25">
      <c r="A191" s="10"/>
      <c r="B191" s="10"/>
      <c r="C191" s="2" t="s">
        <v>644</v>
      </c>
      <c r="D191" s="51" t="s">
        <v>945</v>
      </c>
      <c r="E191" s="52" t="s">
        <v>524</v>
      </c>
      <c r="F191" s="38">
        <v>1</v>
      </c>
      <c r="G191" s="41">
        <v>0.72883707104402684</v>
      </c>
      <c r="H191" s="41">
        <v>0.75586353944562901</v>
      </c>
      <c r="I191" s="57" t="s">
        <v>9</v>
      </c>
      <c r="J191" s="58">
        <v>3089.8867662399298</v>
      </c>
      <c r="K191" s="59">
        <v>0.60461148681394905</v>
      </c>
      <c r="L191" s="67">
        <f t="shared" si="10"/>
        <v>2.3026830476114624</v>
      </c>
      <c r="M191" s="87">
        <v>38.821442807802477</v>
      </c>
      <c r="N191" s="61" t="s">
        <v>29</v>
      </c>
      <c r="O191" s="24">
        <f t="shared" si="8"/>
        <v>0</v>
      </c>
      <c r="P191" s="163">
        <f t="shared" si="11"/>
        <v>1</v>
      </c>
      <c r="Q191" s="166">
        <v>20</v>
      </c>
      <c r="R191" s="166">
        <v>1</v>
      </c>
      <c r="S191" s="166">
        <v>1</v>
      </c>
      <c r="T191" s="20"/>
      <c r="U191" s="20"/>
      <c r="V191" s="20"/>
      <c r="W191" s="20"/>
      <c r="X191" s="20"/>
      <c r="Y191" s="20"/>
      <c r="Z191" s="6"/>
      <c r="AA191" s="6"/>
      <c r="AB191" s="111"/>
      <c r="AC191" s="24"/>
      <c r="AI191" s="111"/>
      <c r="AM191" s="111"/>
    </row>
    <row r="192" spans="1:39" x14ac:dyDescent="0.25">
      <c r="A192" s="10"/>
      <c r="B192" s="10"/>
      <c r="C192" s="8"/>
      <c r="D192" s="66"/>
      <c r="E192" s="66"/>
      <c r="F192" s="66"/>
      <c r="G192" s="81"/>
      <c r="H192" s="81"/>
      <c r="I192" s="63"/>
      <c r="J192" s="64"/>
      <c r="K192" s="65"/>
      <c r="L192" s="50"/>
      <c r="M192" s="73"/>
      <c r="N192" s="74"/>
      <c r="O192" s="163"/>
      <c r="P192" s="163"/>
      <c r="Q192" s="169"/>
      <c r="R192" s="169"/>
      <c r="S192" s="169"/>
      <c r="T192" s="93"/>
      <c r="U192" s="93"/>
      <c r="V192" s="93"/>
      <c r="W192" s="93"/>
      <c r="X192" s="93"/>
      <c r="Y192" s="93"/>
      <c r="Z192" s="97"/>
      <c r="AA192" s="97"/>
      <c r="AB192" s="111"/>
      <c r="AC192" s="112"/>
      <c r="AD192" s="112"/>
      <c r="AE192" s="112"/>
      <c r="AF192" s="112"/>
      <c r="AG192" s="112"/>
      <c r="AH192" s="112"/>
      <c r="AI192" s="111"/>
      <c r="AJ192" s="112"/>
      <c r="AK192" s="112"/>
      <c r="AL192" s="112"/>
      <c r="AM192" s="111"/>
    </row>
    <row r="193" spans="1:39" x14ac:dyDescent="0.25">
      <c r="A193" s="10"/>
      <c r="B193" s="10"/>
      <c r="C193" s="2" t="s">
        <v>645</v>
      </c>
      <c r="D193" t="s">
        <v>503</v>
      </c>
      <c r="E193" s="38" t="s">
        <v>30</v>
      </c>
      <c r="F193" s="38">
        <v>1</v>
      </c>
      <c r="G193" s="41">
        <v>1.512</v>
      </c>
      <c r="H193" s="41">
        <v>1.5041919257061782</v>
      </c>
      <c r="I193" s="57" t="s">
        <v>12</v>
      </c>
      <c r="J193" s="58">
        <v>1696.80766954417</v>
      </c>
      <c r="K193" s="59">
        <v>0.61279470700705407</v>
      </c>
      <c r="L193" s="26">
        <f t="shared" si="6"/>
        <v>2.6232854768412937</v>
      </c>
      <c r="M193" s="60">
        <v>38.823623314576082</v>
      </c>
      <c r="N193" t="s">
        <v>14</v>
      </c>
      <c r="O193" s="24">
        <f t="shared" si="8"/>
        <v>1</v>
      </c>
      <c r="P193" s="163">
        <f t="shared" si="11"/>
        <v>1</v>
      </c>
      <c r="Q193" s="166">
        <v>1</v>
      </c>
      <c r="R193" s="166">
        <v>1</v>
      </c>
      <c r="S193" s="166"/>
      <c r="T193" s="27">
        <f>AVERAGE(L193:L213)</f>
        <v>2.6727926327878762</v>
      </c>
      <c r="U193" s="27">
        <f>STDEVA(L193:L213)</f>
        <v>5.1437859916203102E-2</v>
      </c>
      <c r="V193" s="24">
        <f>978*T193/AA193</f>
        <v>1306.9955974332715</v>
      </c>
      <c r="W193" s="24">
        <f>978*U193/AA193</f>
        <v>25.153113499023316</v>
      </c>
      <c r="X193" s="27">
        <f>AVERAGE(M193:M213)</f>
        <v>39.204953564736932</v>
      </c>
      <c r="Y193" s="27">
        <f>STDEVA(M193:M213)</f>
        <v>0.4729945248833019</v>
      </c>
      <c r="Z193" s="6">
        <v>34</v>
      </c>
      <c r="AA193" s="6">
        <v>2</v>
      </c>
      <c r="AB193" s="111"/>
      <c r="AC193" s="25">
        <f>SUM(O193:O213)</f>
        <v>4</v>
      </c>
      <c r="AD193" s="25">
        <f>SUM(P193:P213)</f>
        <v>11</v>
      </c>
      <c r="AE193" s="25">
        <f>SUM(R193:R213)</f>
        <v>21</v>
      </c>
      <c r="AF193" s="23">
        <v>3</v>
      </c>
      <c r="AG193" s="23">
        <v>8</v>
      </c>
      <c r="AH193" s="25">
        <f>SUM(S193:S213)</f>
        <v>12</v>
      </c>
      <c r="AI193" s="111"/>
      <c r="AK193" s="23">
        <v>1</v>
      </c>
      <c r="AM193" s="111"/>
    </row>
    <row r="194" spans="1:39" x14ac:dyDescent="0.25">
      <c r="A194" s="10"/>
      <c r="B194" s="10"/>
      <c r="C194" s="2" t="s">
        <v>645</v>
      </c>
      <c r="D194" t="s">
        <v>503</v>
      </c>
      <c r="E194" s="38" t="s">
        <v>30</v>
      </c>
      <c r="F194" s="38">
        <v>2</v>
      </c>
      <c r="G194" s="41">
        <v>1.5289999999999999</v>
      </c>
      <c r="H194" s="41">
        <v>1.5193888032871083</v>
      </c>
      <c r="I194" s="57" t="s">
        <v>12</v>
      </c>
      <c r="J194" s="58">
        <v>1696.80766954417</v>
      </c>
      <c r="K194" s="59">
        <v>0.61279470700705407</v>
      </c>
      <c r="L194" s="26">
        <f t="shared" si="6"/>
        <v>2.6527800886840858</v>
      </c>
      <c r="M194" s="60">
        <v>38.846059954746337</v>
      </c>
      <c r="N194" t="s">
        <v>14</v>
      </c>
      <c r="O194" s="24">
        <f t="shared" si="8"/>
        <v>0</v>
      </c>
      <c r="P194" s="163">
        <f t="shared" si="11"/>
        <v>0</v>
      </c>
      <c r="Q194" s="166">
        <v>2</v>
      </c>
      <c r="R194" s="166">
        <v>1</v>
      </c>
      <c r="S194" s="166"/>
      <c r="T194" s="20"/>
      <c r="U194" s="20"/>
      <c r="V194" s="20"/>
      <c r="W194" s="20"/>
      <c r="X194" s="20"/>
      <c r="Y194" s="20"/>
      <c r="Z194" s="6"/>
      <c r="AA194" s="6"/>
      <c r="AB194" s="111"/>
      <c r="AC194" s="24"/>
      <c r="AI194" s="111"/>
      <c r="AM194" s="111"/>
    </row>
    <row r="195" spans="1:39" x14ac:dyDescent="0.25">
      <c r="A195" s="10"/>
      <c r="B195" s="10"/>
      <c r="C195" s="2" t="s">
        <v>645</v>
      </c>
      <c r="D195" t="s">
        <v>503</v>
      </c>
      <c r="E195" s="38" t="s">
        <v>30</v>
      </c>
      <c r="F195" s="38">
        <v>3</v>
      </c>
      <c r="G195" s="41">
        <v>1.5589999999999999</v>
      </c>
      <c r="H195" s="41">
        <v>1.5123934934159569</v>
      </c>
      <c r="I195" s="57" t="s">
        <v>12</v>
      </c>
      <c r="J195" s="58">
        <v>1696.80766954417</v>
      </c>
      <c r="K195" s="59">
        <v>0.61279470700705407</v>
      </c>
      <c r="L195" s="26">
        <f t="shared" si="6"/>
        <v>2.7048294037007783</v>
      </c>
      <c r="M195" s="60">
        <v>39.321601663145699</v>
      </c>
      <c r="N195" t="s">
        <v>14</v>
      </c>
      <c r="O195" s="24">
        <f t="shared" ref="O195:O258" si="12">IF(D195=D194,0,1)</f>
        <v>0</v>
      </c>
      <c r="P195" s="163">
        <f t="shared" si="11"/>
        <v>0</v>
      </c>
      <c r="Q195" s="166">
        <v>3</v>
      </c>
      <c r="R195" s="166">
        <v>1</v>
      </c>
      <c r="S195" s="166"/>
      <c r="T195" s="20"/>
      <c r="U195" s="20"/>
      <c r="V195" s="20"/>
      <c r="W195" s="20"/>
      <c r="X195" s="20"/>
      <c r="Y195" s="20"/>
      <c r="Z195" s="6"/>
      <c r="AA195" s="6"/>
      <c r="AB195" s="111"/>
      <c r="AC195" s="24"/>
      <c r="AI195" s="111"/>
      <c r="AM195" s="111"/>
    </row>
    <row r="196" spans="1:39" x14ac:dyDescent="0.25">
      <c r="A196" s="10"/>
      <c r="B196" s="10"/>
      <c r="C196" s="2" t="s">
        <v>645</v>
      </c>
      <c r="D196" t="s">
        <v>503</v>
      </c>
      <c r="E196" s="38" t="s">
        <v>31</v>
      </c>
      <c r="F196" s="38">
        <v>1</v>
      </c>
      <c r="G196" s="41">
        <v>1.5449999999999999</v>
      </c>
      <c r="H196" s="41">
        <v>1.5159817351598175</v>
      </c>
      <c r="I196" s="57" t="s">
        <v>12</v>
      </c>
      <c r="J196" s="58">
        <v>1696.80766954417</v>
      </c>
      <c r="K196" s="59">
        <v>0.61279470700705407</v>
      </c>
      <c r="L196" s="26">
        <f t="shared" si="6"/>
        <v>2.6805397233596548</v>
      </c>
      <c r="M196" s="60">
        <v>39.096951068439424</v>
      </c>
      <c r="N196" t="s">
        <v>14</v>
      </c>
      <c r="O196" s="24">
        <f t="shared" si="12"/>
        <v>0</v>
      </c>
      <c r="P196" s="163">
        <f t="shared" si="11"/>
        <v>1</v>
      </c>
      <c r="Q196" s="166">
        <v>4</v>
      </c>
      <c r="R196" s="166">
        <v>1</v>
      </c>
      <c r="S196" s="166"/>
      <c r="T196" s="20"/>
      <c r="U196" s="20"/>
      <c r="V196" s="20"/>
      <c r="W196" s="20"/>
      <c r="X196" s="20"/>
      <c r="Y196" s="20"/>
      <c r="Z196" s="6"/>
      <c r="AA196" s="6"/>
      <c r="AB196" s="111"/>
      <c r="AC196" s="24"/>
      <c r="AI196" s="111"/>
      <c r="AM196" s="111"/>
    </row>
    <row r="197" spans="1:39" x14ac:dyDescent="0.25">
      <c r="A197" s="10"/>
      <c r="B197" s="10"/>
      <c r="C197" s="2" t="s">
        <v>645</v>
      </c>
      <c r="D197" t="s">
        <v>503</v>
      </c>
      <c r="E197" s="38" t="s">
        <v>31</v>
      </c>
      <c r="F197" s="38">
        <v>2</v>
      </c>
      <c r="G197" s="41">
        <v>1.4770000000000001</v>
      </c>
      <c r="H197" s="41">
        <v>1.5083174603174603</v>
      </c>
      <c r="I197" s="57" t="s">
        <v>12</v>
      </c>
      <c r="J197" s="58">
        <v>1696.80766954417</v>
      </c>
      <c r="K197" s="59">
        <v>0.61279470700705407</v>
      </c>
      <c r="L197" s="26">
        <f t="shared" si="6"/>
        <v>2.5625612759884864</v>
      </c>
      <c r="M197" s="60">
        <v>38.300354344703749</v>
      </c>
      <c r="N197" t="s">
        <v>14</v>
      </c>
      <c r="O197" s="24">
        <f t="shared" si="12"/>
        <v>0</v>
      </c>
      <c r="P197" s="163">
        <f t="shared" si="11"/>
        <v>0</v>
      </c>
      <c r="Q197" s="166">
        <v>5</v>
      </c>
      <c r="R197" s="166">
        <v>1</v>
      </c>
      <c r="S197" s="166"/>
      <c r="T197" s="20"/>
      <c r="U197" s="20"/>
      <c r="V197" s="20"/>
      <c r="W197" s="20"/>
      <c r="X197" s="20"/>
      <c r="Y197" s="20"/>
      <c r="Z197" s="6"/>
      <c r="AA197" s="6"/>
      <c r="AB197" s="111"/>
      <c r="AC197" s="24"/>
      <c r="AI197" s="111"/>
      <c r="AM197" s="111"/>
    </row>
    <row r="198" spans="1:39" x14ac:dyDescent="0.25">
      <c r="A198" s="10"/>
      <c r="B198" s="10"/>
      <c r="C198" s="2" t="s">
        <v>645</v>
      </c>
      <c r="D198" t="s">
        <v>503</v>
      </c>
      <c r="E198" s="38" t="s">
        <v>31</v>
      </c>
      <c r="F198" s="38">
        <v>3</v>
      </c>
      <c r="G198" s="41">
        <v>1.488</v>
      </c>
      <c r="H198" s="41">
        <v>1.5145618556701033</v>
      </c>
      <c r="I198" s="57" t="s">
        <v>12</v>
      </c>
      <c r="J198" s="58">
        <v>1696.80766954417</v>
      </c>
      <c r="K198" s="59">
        <v>0.61279470700705407</v>
      </c>
      <c r="L198" s="26">
        <f t="shared" si="6"/>
        <v>2.5816460248279398</v>
      </c>
      <c r="M198" s="60">
        <v>38.366462934716175</v>
      </c>
      <c r="N198" t="s">
        <v>14</v>
      </c>
      <c r="O198" s="24">
        <f t="shared" si="12"/>
        <v>0</v>
      </c>
      <c r="P198" s="163">
        <f t="shared" si="11"/>
        <v>0</v>
      </c>
      <c r="Q198" s="166">
        <v>6</v>
      </c>
      <c r="R198" s="166">
        <v>1</v>
      </c>
      <c r="S198" s="166"/>
      <c r="T198" s="20"/>
      <c r="U198" s="20"/>
      <c r="V198" s="20"/>
      <c r="W198" s="20"/>
      <c r="X198" s="20"/>
      <c r="Y198" s="20"/>
      <c r="Z198" s="6"/>
      <c r="AA198" s="6"/>
      <c r="AB198" s="111"/>
      <c r="AC198" s="24"/>
      <c r="AI198" s="111"/>
      <c r="AM198" s="111"/>
    </row>
    <row r="199" spans="1:39" x14ac:dyDescent="0.25">
      <c r="A199" s="10"/>
      <c r="B199" s="10"/>
      <c r="C199" s="2" t="s">
        <v>645</v>
      </c>
      <c r="D199" t="s">
        <v>503</v>
      </c>
      <c r="E199" s="38" t="s">
        <v>32</v>
      </c>
      <c r="F199" s="38">
        <v>1</v>
      </c>
      <c r="G199" s="41">
        <v>1.5209999999999999</v>
      </c>
      <c r="H199" s="41">
        <v>1.5123650771963384</v>
      </c>
      <c r="I199" s="57" t="s">
        <v>12</v>
      </c>
      <c r="J199" s="58">
        <v>1696.80766954417</v>
      </c>
      <c r="K199" s="59">
        <v>0.61279470700705407</v>
      </c>
      <c r="L199" s="26">
        <f t="shared" si="6"/>
        <v>2.638900271346301</v>
      </c>
      <c r="M199" s="60">
        <v>38.833882524395527</v>
      </c>
      <c r="N199" t="s">
        <v>14</v>
      </c>
      <c r="O199" s="24">
        <f t="shared" si="12"/>
        <v>0</v>
      </c>
      <c r="P199" s="163">
        <f t="shared" si="11"/>
        <v>1</v>
      </c>
      <c r="Q199" s="166">
        <v>7</v>
      </c>
      <c r="R199" s="166">
        <v>1</v>
      </c>
      <c r="S199" s="166"/>
      <c r="T199" s="20"/>
      <c r="U199" s="20"/>
      <c r="V199" s="20"/>
      <c r="W199" s="20"/>
      <c r="X199" s="20"/>
      <c r="Y199" s="20"/>
      <c r="Z199" s="6"/>
      <c r="AA199" s="6"/>
      <c r="AB199" s="111"/>
      <c r="AC199" s="24"/>
      <c r="AI199" s="111"/>
      <c r="AM199" s="111"/>
    </row>
    <row r="200" spans="1:39" x14ac:dyDescent="0.25">
      <c r="A200" s="10"/>
      <c r="B200" s="10"/>
      <c r="C200" s="2" t="s">
        <v>645</v>
      </c>
      <c r="D200" t="s">
        <v>503</v>
      </c>
      <c r="E200" s="38" t="s">
        <v>32</v>
      </c>
      <c r="F200" s="38">
        <v>2</v>
      </c>
      <c r="G200" s="41">
        <v>1.5189999999999999</v>
      </c>
      <c r="H200" s="41">
        <v>1.5143973941368079</v>
      </c>
      <c r="I200" s="57" t="s">
        <v>12</v>
      </c>
      <c r="J200" s="58">
        <v>1696.80766954417</v>
      </c>
      <c r="K200" s="59">
        <v>0.61279470700705407</v>
      </c>
      <c r="L200" s="26">
        <f t="shared" si="6"/>
        <v>2.6354303170118549</v>
      </c>
      <c r="M200" s="60">
        <v>38.780983185013199</v>
      </c>
      <c r="N200" t="s">
        <v>14</v>
      </c>
      <c r="O200" s="24">
        <f t="shared" si="12"/>
        <v>0</v>
      </c>
      <c r="P200" s="163">
        <f t="shared" si="11"/>
        <v>0</v>
      </c>
      <c r="Q200" s="166">
        <v>8</v>
      </c>
      <c r="R200" s="166">
        <v>1</v>
      </c>
      <c r="S200" s="166"/>
      <c r="T200" s="20"/>
      <c r="U200" s="20"/>
      <c r="V200" s="20"/>
      <c r="W200" s="20"/>
      <c r="X200" s="20"/>
      <c r="Y200" s="20"/>
      <c r="Z200" s="6"/>
      <c r="AA200" s="6"/>
      <c r="AB200" s="111"/>
      <c r="AC200" s="24"/>
      <c r="AI200" s="111"/>
      <c r="AM200" s="111"/>
    </row>
    <row r="201" spans="1:39" x14ac:dyDescent="0.25">
      <c r="A201" s="10"/>
      <c r="B201" s="10"/>
      <c r="C201" s="2" t="s">
        <v>645</v>
      </c>
      <c r="D201" t="s">
        <v>503</v>
      </c>
      <c r="E201" s="38" t="s">
        <v>32</v>
      </c>
      <c r="F201" s="38">
        <v>3</v>
      </c>
      <c r="G201" s="41">
        <v>1.5169999999999999</v>
      </c>
      <c r="H201" s="41">
        <v>1.5169436928230899</v>
      </c>
      <c r="I201" s="57" t="s">
        <v>12</v>
      </c>
      <c r="J201" s="58">
        <v>1696.80766954417</v>
      </c>
      <c r="K201" s="59">
        <v>0.61279470700705407</v>
      </c>
      <c r="L201" s="26">
        <f t="shared" si="6"/>
        <v>2.6319603626774088</v>
      </c>
      <c r="M201" s="60">
        <v>38.721269225162203</v>
      </c>
      <c r="N201" t="s">
        <v>14</v>
      </c>
      <c r="O201" s="24">
        <f t="shared" si="12"/>
        <v>0</v>
      </c>
      <c r="P201" s="163">
        <f t="shared" si="11"/>
        <v>0</v>
      </c>
      <c r="Q201" s="166">
        <v>9</v>
      </c>
      <c r="R201" s="166">
        <v>1</v>
      </c>
      <c r="S201" s="166"/>
      <c r="T201" s="20"/>
      <c r="U201" s="20"/>
      <c r="V201" s="20"/>
      <c r="W201" s="20"/>
      <c r="X201" s="20"/>
      <c r="Y201" s="20"/>
      <c r="Z201" s="6"/>
      <c r="AA201" s="6"/>
      <c r="AB201" s="111"/>
      <c r="AC201" s="24"/>
      <c r="AI201" s="111"/>
      <c r="AM201" s="111"/>
    </row>
    <row r="202" spans="1:39" x14ac:dyDescent="0.25">
      <c r="A202" s="10"/>
      <c r="B202" s="10"/>
      <c r="C202" s="2" t="s">
        <v>645</v>
      </c>
      <c r="D202" t="s">
        <v>1671</v>
      </c>
      <c r="E202" s="38" t="s">
        <v>30</v>
      </c>
      <c r="F202" s="38">
        <v>1</v>
      </c>
      <c r="G202" s="28">
        <v>0.85794511805998719</v>
      </c>
      <c r="H202" s="41">
        <v>0.84743828686622791</v>
      </c>
      <c r="I202" s="57" t="s">
        <v>9</v>
      </c>
      <c r="J202" s="58">
        <v>3089.8867662399298</v>
      </c>
      <c r="K202" s="59">
        <v>0.60461148681394905</v>
      </c>
      <c r="L202" s="26">
        <f t="shared" si="6"/>
        <v>2.7105861620181071</v>
      </c>
      <c r="M202" s="60">
        <v>39.7794869934094</v>
      </c>
      <c r="N202" s="61" t="s">
        <v>29</v>
      </c>
      <c r="O202" s="24">
        <f t="shared" si="12"/>
        <v>1</v>
      </c>
      <c r="P202" s="163">
        <f t="shared" si="11"/>
        <v>1</v>
      </c>
      <c r="Q202" s="166">
        <v>10</v>
      </c>
      <c r="R202" s="166">
        <v>1</v>
      </c>
      <c r="S202" s="166">
        <v>1</v>
      </c>
      <c r="T202" s="20"/>
      <c r="U202" s="20"/>
      <c r="V202" s="20"/>
      <c r="W202" s="20"/>
      <c r="X202" s="20"/>
      <c r="Y202" s="20"/>
      <c r="Z202" s="6"/>
      <c r="AA202" s="6"/>
      <c r="AB202" s="111"/>
      <c r="AC202" s="24"/>
      <c r="AI202" s="111"/>
      <c r="AM202" s="111"/>
    </row>
    <row r="203" spans="1:39" x14ac:dyDescent="0.25">
      <c r="A203" s="10"/>
      <c r="B203" s="10"/>
      <c r="C203" s="2" t="s">
        <v>645</v>
      </c>
      <c r="D203" t="s">
        <v>1671</v>
      </c>
      <c r="E203" s="38" t="s">
        <v>31</v>
      </c>
      <c r="F203" s="38">
        <v>1</v>
      </c>
      <c r="G203" s="28">
        <v>0.85245073269327942</v>
      </c>
      <c r="H203" s="41">
        <v>0.83279589155619249</v>
      </c>
      <c r="I203" s="57" t="s">
        <v>9</v>
      </c>
      <c r="J203" s="58">
        <v>3089.8867662399298</v>
      </c>
      <c r="K203" s="59">
        <v>0.60461148681394905</v>
      </c>
      <c r="L203" s="26">
        <f t="shared" si="6"/>
        <v>2.6932272370352721</v>
      </c>
      <c r="M203" s="60">
        <v>39.99332106063882</v>
      </c>
      <c r="N203" s="61" t="s">
        <v>29</v>
      </c>
      <c r="O203" s="24">
        <f t="shared" si="12"/>
        <v>0</v>
      </c>
      <c r="P203" s="163">
        <f t="shared" si="11"/>
        <v>1</v>
      </c>
      <c r="Q203" s="166">
        <v>11</v>
      </c>
      <c r="R203" s="166">
        <v>1</v>
      </c>
      <c r="S203" s="166">
        <v>1</v>
      </c>
      <c r="T203" s="20"/>
      <c r="U203" s="20"/>
      <c r="V203" s="20"/>
      <c r="W203" s="20"/>
      <c r="X203" s="20"/>
      <c r="Y203" s="20"/>
      <c r="Z203" s="6"/>
      <c r="AA203" s="6"/>
      <c r="AB203" s="111"/>
      <c r="AC203" s="24"/>
      <c r="AI203" s="111"/>
      <c r="AM203" s="111"/>
    </row>
    <row r="204" spans="1:39" x14ac:dyDescent="0.25">
      <c r="A204" s="10"/>
      <c r="B204" s="10"/>
      <c r="C204" s="2" t="s">
        <v>645</v>
      </c>
      <c r="D204" t="s">
        <v>1671</v>
      </c>
      <c r="E204" s="38" t="s">
        <v>32</v>
      </c>
      <c r="F204" s="38">
        <v>1</v>
      </c>
      <c r="G204" s="28">
        <v>0.8552911177220569</v>
      </c>
      <c r="H204" s="41">
        <v>0.84411421911421902</v>
      </c>
      <c r="I204" s="57" t="s">
        <v>9</v>
      </c>
      <c r="J204" s="58">
        <v>3089.8867662399298</v>
      </c>
      <c r="K204" s="59">
        <v>0.60461148681394905</v>
      </c>
      <c r="L204" s="26">
        <f t="shared" si="6"/>
        <v>2.702201130809756</v>
      </c>
      <c r="M204" s="60">
        <v>39.795688429671848</v>
      </c>
      <c r="N204" s="61" t="s">
        <v>29</v>
      </c>
      <c r="O204" s="24">
        <f t="shared" si="12"/>
        <v>0</v>
      </c>
      <c r="P204" s="163">
        <f t="shared" si="11"/>
        <v>1</v>
      </c>
      <c r="Q204" s="166">
        <v>12</v>
      </c>
      <c r="R204" s="166">
        <v>1</v>
      </c>
      <c r="S204" s="166">
        <v>1</v>
      </c>
      <c r="T204" s="20"/>
      <c r="U204" s="20"/>
      <c r="V204" s="20"/>
      <c r="W204" s="20"/>
      <c r="X204" s="20"/>
      <c r="Y204" s="20"/>
      <c r="Z204" s="6"/>
      <c r="AA204" s="6"/>
      <c r="AB204" s="111"/>
      <c r="AC204" s="24"/>
      <c r="AI204" s="111"/>
      <c r="AM204" s="111"/>
    </row>
    <row r="205" spans="1:39" x14ac:dyDescent="0.25">
      <c r="A205" s="10"/>
      <c r="B205" s="10"/>
      <c r="C205" s="2" t="s">
        <v>645</v>
      </c>
      <c r="D205" t="s">
        <v>1671</v>
      </c>
      <c r="E205" s="38" t="s">
        <v>33</v>
      </c>
      <c r="F205" s="38">
        <v>1</v>
      </c>
      <c r="G205" s="28">
        <v>0.85145228215767643</v>
      </c>
      <c r="H205" s="41">
        <v>0.85162084856189424</v>
      </c>
      <c r="I205" s="57" t="s">
        <v>9</v>
      </c>
      <c r="J205" s="58">
        <v>3089.8867662399298</v>
      </c>
      <c r="K205" s="59">
        <v>0.60461148681394905</v>
      </c>
      <c r="L205" s="26">
        <f t="shared" si="6"/>
        <v>2.6900727389813817</v>
      </c>
      <c r="M205" s="60">
        <v>39.534975065734479</v>
      </c>
      <c r="N205" s="61" t="s">
        <v>29</v>
      </c>
      <c r="O205" s="24">
        <f t="shared" si="12"/>
        <v>0</v>
      </c>
      <c r="P205" s="163">
        <f t="shared" si="11"/>
        <v>1</v>
      </c>
      <c r="Q205" s="166">
        <v>13</v>
      </c>
      <c r="R205" s="166">
        <v>1</v>
      </c>
      <c r="S205" s="166">
        <v>1</v>
      </c>
      <c r="T205" s="20"/>
      <c r="U205" s="20"/>
      <c r="V205" s="20"/>
      <c r="W205" s="20"/>
      <c r="X205" s="20"/>
      <c r="Y205" s="20"/>
      <c r="Z205" s="6"/>
      <c r="AA205" s="6"/>
      <c r="AB205" s="111"/>
      <c r="AC205" s="24"/>
      <c r="AI205" s="111"/>
      <c r="AM205" s="111"/>
    </row>
    <row r="206" spans="1:39" x14ac:dyDescent="0.25">
      <c r="A206" s="10"/>
      <c r="B206" s="10"/>
      <c r="C206" s="2" t="s">
        <v>645</v>
      </c>
      <c r="D206" t="s">
        <v>1671</v>
      </c>
      <c r="E206" s="38" t="s">
        <v>34</v>
      </c>
      <c r="F206" s="38">
        <v>1</v>
      </c>
      <c r="G206" s="28">
        <v>0.86639845779901103</v>
      </c>
      <c r="H206" s="41">
        <v>0.87201930355791057</v>
      </c>
      <c r="I206" s="57" t="s">
        <v>9</v>
      </c>
      <c r="J206" s="58">
        <v>3089.8867662399298</v>
      </c>
      <c r="K206" s="59">
        <v>0.60461148681394905</v>
      </c>
      <c r="L206" s="26">
        <f t="shared" si="6"/>
        <v>2.7372935879793951</v>
      </c>
      <c r="M206" s="60">
        <v>39.412053986906933</v>
      </c>
      <c r="N206" s="61" t="s">
        <v>29</v>
      </c>
      <c r="O206" s="24">
        <f t="shared" si="12"/>
        <v>0</v>
      </c>
      <c r="P206" s="163">
        <f t="shared" si="11"/>
        <v>1</v>
      </c>
      <c r="Q206" s="166">
        <v>14</v>
      </c>
      <c r="R206" s="166">
        <v>1</v>
      </c>
      <c r="S206" s="166">
        <v>1</v>
      </c>
      <c r="T206" s="20"/>
      <c r="U206" s="20"/>
      <c r="V206" s="20"/>
      <c r="W206" s="20"/>
      <c r="X206" s="20"/>
      <c r="Y206" s="20"/>
      <c r="Z206" s="6"/>
      <c r="AA206" s="6"/>
      <c r="AB206" s="111"/>
      <c r="AC206" s="24"/>
      <c r="AI206" s="111"/>
      <c r="AM206" s="111"/>
    </row>
    <row r="207" spans="1:39" x14ac:dyDescent="0.25">
      <c r="A207" s="10"/>
      <c r="B207" s="10"/>
      <c r="C207" s="2" t="s">
        <v>645</v>
      </c>
      <c r="D207" t="s">
        <v>1671</v>
      </c>
      <c r="E207" s="38" t="s">
        <v>518</v>
      </c>
      <c r="F207" s="38">
        <v>1</v>
      </c>
      <c r="G207" s="28">
        <v>0.8650899400399733</v>
      </c>
      <c r="H207" s="41">
        <v>0.86329319571865437</v>
      </c>
      <c r="I207" s="57" t="s">
        <v>9</v>
      </c>
      <c r="J207" s="58">
        <v>3089.8867662399298</v>
      </c>
      <c r="K207" s="59">
        <v>0.60461148681394905</v>
      </c>
      <c r="L207" s="26">
        <f t="shared" si="6"/>
        <v>2.7331594655795581</v>
      </c>
      <c r="M207" s="60">
        <v>39.579543208121791</v>
      </c>
      <c r="N207" s="61" t="s">
        <v>29</v>
      </c>
      <c r="O207" s="24">
        <f t="shared" si="12"/>
        <v>0</v>
      </c>
      <c r="P207" s="163">
        <f t="shared" si="11"/>
        <v>1</v>
      </c>
      <c r="Q207" s="166">
        <v>15</v>
      </c>
      <c r="R207" s="166">
        <v>1</v>
      </c>
      <c r="S207" s="166">
        <v>1</v>
      </c>
      <c r="T207" s="20"/>
      <c r="U207" s="20"/>
      <c r="V207" s="20"/>
      <c r="W207" s="20"/>
      <c r="X207" s="20"/>
      <c r="Y207" s="20"/>
      <c r="Z207" s="6"/>
      <c r="AA207" s="6"/>
      <c r="AB207" s="111"/>
      <c r="AC207" s="24"/>
      <c r="AI207" s="111"/>
      <c r="AM207" s="111"/>
    </row>
    <row r="208" spans="1:39" x14ac:dyDescent="0.25">
      <c r="A208" s="10"/>
      <c r="B208" s="10"/>
      <c r="C208" s="2" t="s">
        <v>645</v>
      </c>
      <c r="D208" t="s">
        <v>1670</v>
      </c>
      <c r="E208" s="38" t="s">
        <v>30</v>
      </c>
      <c r="F208" s="38">
        <v>1</v>
      </c>
      <c r="G208" s="41">
        <v>0.83793549941280976</v>
      </c>
      <c r="H208" s="41">
        <v>0.86100399394022864</v>
      </c>
      <c r="I208" s="57" t="s">
        <v>9</v>
      </c>
      <c r="J208" s="58">
        <v>3089.8867662399298</v>
      </c>
      <c r="K208" s="59">
        <v>0.60461148681394905</v>
      </c>
      <c r="L208" s="26">
        <f t="shared" ref="L208:L213" si="13">G208*J208/978</f>
        <v>2.6473679044972265</v>
      </c>
      <c r="M208" s="60">
        <v>39.003953291944363</v>
      </c>
      <c r="N208" s="61" t="s">
        <v>29</v>
      </c>
      <c r="O208" s="24">
        <f t="shared" si="12"/>
        <v>1</v>
      </c>
      <c r="P208" s="163">
        <f t="shared" si="11"/>
        <v>1</v>
      </c>
      <c r="Q208" s="166">
        <v>16</v>
      </c>
      <c r="R208" s="166">
        <v>1</v>
      </c>
      <c r="S208" s="166">
        <v>1</v>
      </c>
      <c r="T208" s="20"/>
      <c r="U208" s="20"/>
      <c r="V208" s="20"/>
      <c r="W208" s="20"/>
      <c r="X208" s="20"/>
      <c r="Y208" s="20"/>
      <c r="Z208" s="6"/>
      <c r="AA208" s="6"/>
      <c r="AB208" s="111"/>
      <c r="AC208" s="24"/>
      <c r="AI208" s="111"/>
      <c r="AM208" s="111"/>
    </row>
    <row r="209" spans="1:39" x14ac:dyDescent="0.25">
      <c r="A209" s="10"/>
      <c r="B209" s="10"/>
      <c r="C209" s="2" t="s">
        <v>645</v>
      </c>
      <c r="D209" t="s">
        <v>1670</v>
      </c>
      <c r="E209" s="38" t="s">
        <v>30</v>
      </c>
      <c r="F209" s="38">
        <v>2</v>
      </c>
      <c r="G209" s="41">
        <v>0.8410386136310769</v>
      </c>
      <c r="H209" s="41">
        <v>0.84561945194905441</v>
      </c>
      <c r="I209" s="57" t="s">
        <v>9</v>
      </c>
      <c r="J209" s="58">
        <v>3089.8867662399298</v>
      </c>
      <c r="K209" s="59">
        <v>0.60461148681394905</v>
      </c>
      <c r="L209" s="26">
        <f t="shared" si="13"/>
        <v>2.6571718631446237</v>
      </c>
      <c r="M209" s="60">
        <v>39.432367610259135</v>
      </c>
      <c r="N209" s="61" t="s">
        <v>29</v>
      </c>
      <c r="O209" s="24">
        <f t="shared" si="12"/>
        <v>0</v>
      </c>
      <c r="P209" s="163">
        <f t="shared" si="11"/>
        <v>0</v>
      </c>
      <c r="Q209" s="166">
        <v>17</v>
      </c>
      <c r="R209" s="166">
        <v>1</v>
      </c>
      <c r="S209" s="166">
        <v>1</v>
      </c>
      <c r="T209" s="20"/>
      <c r="U209" s="20"/>
      <c r="V209" s="20"/>
      <c r="W209" s="20"/>
      <c r="X209" s="20"/>
      <c r="Y209" s="20"/>
      <c r="Z209" s="6"/>
      <c r="AA209" s="6"/>
      <c r="AB209" s="111"/>
      <c r="AC209" s="24"/>
      <c r="AI209" s="111"/>
      <c r="AM209" s="111"/>
    </row>
    <row r="210" spans="1:39" x14ac:dyDescent="0.25">
      <c r="A210" s="10"/>
      <c r="B210" s="10"/>
      <c r="C210" s="2" t="s">
        <v>645</v>
      </c>
      <c r="D210" t="s">
        <v>1670</v>
      </c>
      <c r="E210" s="38" t="s">
        <v>30</v>
      </c>
      <c r="F210" s="38">
        <v>3</v>
      </c>
      <c r="G210" s="41">
        <v>0.83729070649320347</v>
      </c>
      <c r="H210" s="41">
        <v>0.85546661193212914</v>
      </c>
      <c r="I210" s="57" t="s">
        <v>9</v>
      </c>
      <c r="J210" s="58">
        <v>3089.8867662399298</v>
      </c>
      <c r="K210" s="59">
        <v>0.60461148681394905</v>
      </c>
      <c r="L210" s="26">
        <f t="shared" si="13"/>
        <v>2.6453307499887839</v>
      </c>
      <c r="M210" s="60">
        <v>39.11639003380678</v>
      </c>
      <c r="N210" s="61" t="s">
        <v>29</v>
      </c>
      <c r="O210" s="24">
        <f t="shared" si="12"/>
        <v>0</v>
      </c>
      <c r="P210" s="163">
        <f t="shared" si="11"/>
        <v>0</v>
      </c>
      <c r="Q210" s="166">
        <v>18</v>
      </c>
      <c r="R210" s="166">
        <v>1</v>
      </c>
      <c r="S210" s="166">
        <v>1</v>
      </c>
      <c r="T210" s="20"/>
      <c r="U210" s="20"/>
      <c r="V210" s="20"/>
      <c r="W210" s="20"/>
      <c r="X210" s="20"/>
      <c r="Y210" s="20"/>
      <c r="Z210" s="6"/>
      <c r="AA210" s="6"/>
      <c r="AB210" s="111"/>
      <c r="AC210" s="24"/>
      <c r="AI210" s="111"/>
      <c r="AM210" s="111"/>
    </row>
    <row r="211" spans="1:39" x14ac:dyDescent="0.25">
      <c r="A211" s="10"/>
      <c r="B211" s="10"/>
      <c r="C211" s="2" t="s">
        <v>645</v>
      </c>
      <c r="D211" t="s">
        <v>1672</v>
      </c>
      <c r="E211" s="38" t="s">
        <v>30</v>
      </c>
      <c r="F211" s="38">
        <v>1</v>
      </c>
      <c r="G211" s="41">
        <v>0.8595911004209259</v>
      </c>
      <c r="H211" s="41">
        <v>0.86533146692509244</v>
      </c>
      <c r="I211" s="57" t="s">
        <v>9</v>
      </c>
      <c r="J211" s="58">
        <v>3089.8867662399298</v>
      </c>
      <c r="K211" s="59">
        <v>0.60461148681394905</v>
      </c>
      <c r="L211" s="26">
        <f t="shared" si="13"/>
        <v>2.7157864678611836</v>
      </c>
      <c r="M211" s="60">
        <v>39.408339325680906</v>
      </c>
      <c r="N211" s="61" t="s">
        <v>29</v>
      </c>
      <c r="O211" s="24">
        <f t="shared" si="12"/>
        <v>1</v>
      </c>
      <c r="P211" s="163">
        <f t="shared" si="11"/>
        <v>1</v>
      </c>
      <c r="Q211" s="166">
        <v>19</v>
      </c>
      <c r="R211" s="166">
        <v>1</v>
      </c>
      <c r="S211" s="166">
        <v>1</v>
      </c>
      <c r="T211" s="20"/>
      <c r="U211" s="20"/>
      <c r="V211" s="20"/>
      <c r="W211" s="20"/>
      <c r="X211" s="20"/>
      <c r="Y211" s="20"/>
      <c r="Z211" s="6"/>
      <c r="AA211" s="6"/>
      <c r="AB211" s="111"/>
      <c r="AC211" s="24"/>
      <c r="AI211" s="111"/>
      <c r="AM211" s="111"/>
    </row>
    <row r="212" spans="1:39" x14ac:dyDescent="0.25">
      <c r="A212" s="10"/>
      <c r="B212" s="10"/>
      <c r="C212" s="2" t="s">
        <v>645</v>
      </c>
      <c r="D212" t="s">
        <v>1672</v>
      </c>
      <c r="E212" s="38" t="s">
        <v>30</v>
      </c>
      <c r="F212" s="38">
        <v>2</v>
      </c>
      <c r="G212" s="41">
        <v>0.86377672558303675</v>
      </c>
      <c r="H212" s="41">
        <v>0.87137611470536802</v>
      </c>
      <c r="I212" s="57" t="s">
        <v>9</v>
      </c>
      <c r="J212" s="58">
        <v>3089.8867662399298</v>
      </c>
      <c r="K212" s="59">
        <v>0.60461148681394905</v>
      </c>
      <c r="L212" s="26">
        <f t="shared" si="13"/>
        <v>2.7290105044632766</v>
      </c>
      <c r="M212" s="60">
        <v>39.367013172050747</v>
      </c>
      <c r="N212" s="61" t="s">
        <v>29</v>
      </c>
      <c r="O212" s="24">
        <f t="shared" si="12"/>
        <v>0</v>
      </c>
      <c r="P212" s="163">
        <f t="shared" si="11"/>
        <v>0</v>
      </c>
      <c r="Q212" s="166">
        <v>20</v>
      </c>
      <c r="R212" s="166">
        <v>1</v>
      </c>
      <c r="S212" s="166">
        <v>1</v>
      </c>
      <c r="T212" s="20"/>
      <c r="U212" s="20"/>
      <c r="V212" s="20"/>
      <c r="W212" s="20"/>
      <c r="X212" s="20"/>
      <c r="Y212" s="20"/>
      <c r="Z212" s="6"/>
      <c r="AA212" s="6"/>
      <c r="AB212" s="111"/>
      <c r="AC212" s="24"/>
      <c r="AI212" s="111"/>
      <c r="AM212" s="111"/>
    </row>
    <row r="213" spans="1:39" x14ac:dyDescent="0.25">
      <c r="A213" s="10"/>
      <c r="B213" s="10"/>
      <c r="C213" s="2" t="s">
        <v>645</v>
      </c>
      <c r="D213" t="s">
        <v>1672</v>
      </c>
      <c r="E213" s="38" t="s">
        <v>30</v>
      </c>
      <c r="F213" s="38">
        <v>3</v>
      </c>
      <c r="G213" s="41">
        <v>0.87216252113016191</v>
      </c>
      <c r="H213" s="41">
        <v>0.86102971954792795</v>
      </c>
      <c r="I213" s="57" t="s">
        <v>9</v>
      </c>
      <c r="J213" s="58">
        <v>3089.8867662399298</v>
      </c>
      <c r="K213" s="59">
        <v>0.60461148681394905</v>
      </c>
      <c r="L213" s="26">
        <f t="shared" si="13"/>
        <v>2.7555045317490188</v>
      </c>
      <c r="M213" s="60">
        <v>39.789704466352013</v>
      </c>
      <c r="N213" s="61" t="s">
        <v>29</v>
      </c>
      <c r="O213" s="24">
        <f t="shared" si="12"/>
        <v>0</v>
      </c>
      <c r="P213" s="163">
        <f t="shared" si="11"/>
        <v>0</v>
      </c>
      <c r="Q213" s="166">
        <v>21</v>
      </c>
      <c r="R213" s="166">
        <v>1</v>
      </c>
      <c r="S213" s="166">
        <v>1</v>
      </c>
      <c r="T213" s="20"/>
      <c r="U213" s="20"/>
      <c r="V213" s="20"/>
      <c r="W213" s="20"/>
      <c r="X213" s="20"/>
      <c r="Y213" s="20"/>
      <c r="Z213" s="6"/>
      <c r="AA213" s="6"/>
      <c r="AB213" s="111"/>
      <c r="AC213" s="24"/>
      <c r="AI213" s="111"/>
      <c r="AM213" s="111"/>
    </row>
    <row r="214" spans="1:39" x14ac:dyDescent="0.25">
      <c r="A214" s="10"/>
      <c r="B214" s="10"/>
      <c r="C214" s="8"/>
      <c r="D214" s="10"/>
      <c r="E214" s="10"/>
      <c r="F214" s="10"/>
      <c r="G214" s="81"/>
      <c r="H214" s="81"/>
      <c r="I214" s="63"/>
      <c r="J214" s="64"/>
      <c r="K214" s="65"/>
      <c r="L214" s="50"/>
      <c r="M214" s="73"/>
      <c r="N214" s="74"/>
      <c r="O214" s="163"/>
      <c r="P214" s="163"/>
      <c r="Q214" s="169"/>
      <c r="R214" s="169"/>
      <c r="S214" s="169"/>
      <c r="T214" s="93"/>
      <c r="U214" s="93"/>
      <c r="V214" s="93"/>
      <c r="W214" s="93"/>
      <c r="X214" s="93"/>
      <c r="Y214" s="93"/>
      <c r="Z214" s="97"/>
      <c r="AA214" s="97"/>
      <c r="AB214" s="111"/>
      <c r="AC214" s="112"/>
      <c r="AD214" s="112"/>
      <c r="AE214" s="112"/>
      <c r="AF214" s="112"/>
      <c r="AG214" s="112"/>
      <c r="AH214" s="112"/>
      <c r="AI214" s="111"/>
      <c r="AJ214" s="112"/>
      <c r="AK214" s="112"/>
      <c r="AL214" s="112"/>
      <c r="AM214" s="111"/>
    </row>
    <row r="215" spans="1:39" x14ac:dyDescent="0.25">
      <c r="A215" s="10"/>
      <c r="B215" s="10"/>
      <c r="C215" s="2" t="s">
        <v>646</v>
      </c>
      <c r="D215" s="51" t="s">
        <v>531</v>
      </c>
      <c r="E215" s="38" t="s">
        <v>30</v>
      </c>
      <c r="F215" s="38">
        <v>1</v>
      </c>
      <c r="G215" s="41">
        <v>1.9119385906360253</v>
      </c>
      <c r="H215" s="41">
        <v>1.82814863531733</v>
      </c>
      <c r="I215" s="57" t="s">
        <v>12</v>
      </c>
      <c r="J215" s="58">
        <v>1696.80766954417</v>
      </c>
      <c r="K215" s="59">
        <v>0.61279470700705407</v>
      </c>
      <c r="L215" s="26">
        <f t="shared" si="6"/>
        <v>3.3171697998861749</v>
      </c>
      <c r="M215" s="60">
        <v>39.605261503462366</v>
      </c>
      <c r="N215" s="61" t="s">
        <v>29</v>
      </c>
      <c r="O215" s="24">
        <f t="shared" si="12"/>
        <v>1</v>
      </c>
      <c r="P215" s="163">
        <f t="shared" si="11"/>
        <v>1</v>
      </c>
      <c r="Q215" s="166">
        <v>1</v>
      </c>
      <c r="R215" s="166">
        <v>1</v>
      </c>
      <c r="S215" s="166">
        <v>1</v>
      </c>
      <c r="T215" s="27">
        <f>AVERAGE(L215:L241)</f>
        <v>3.3594537007876579</v>
      </c>
      <c r="U215" s="27">
        <f>STDEVA(L215:L241)</f>
        <v>6.0592995693852028E-2</v>
      </c>
      <c r="V215" s="24">
        <f>978*T215/AA215</f>
        <v>1642.7728596851648</v>
      </c>
      <c r="W215" s="24">
        <f>978*U215/AA215</f>
        <v>29.629974894293643</v>
      </c>
      <c r="X215" s="27">
        <f>AVERAGE(M215:M241)</f>
        <v>39.818259253713023</v>
      </c>
      <c r="Y215" s="27">
        <f>STDEVA(M215:M241)</f>
        <v>0.28867487766496952</v>
      </c>
      <c r="Z215" s="6">
        <v>34</v>
      </c>
      <c r="AA215" s="6">
        <v>2</v>
      </c>
      <c r="AB215" s="111"/>
      <c r="AC215" s="25">
        <f>SUM(O215:O241)</f>
        <v>2</v>
      </c>
      <c r="AD215" s="25">
        <f>SUM(P215:P241)</f>
        <v>7</v>
      </c>
      <c r="AE215" s="25">
        <f>SUM(R215:R241)</f>
        <v>27</v>
      </c>
      <c r="AF215" s="24">
        <v>2</v>
      </c>
      <c r="AG215" s="23">
        <v>7</v>
      </c>
      <c r="AH215" s="25">
        <f>SUM(S215:S241)</f>
        <v>27</v>
      </c>
      <c r="AI215" s="111"/>
      <c r="AJ215" s="23">
        <v>1</v>
      </c>
      <c r="AM215" s="111"/>
    </row>
    <row r="216" spans="1:39" x14ac:dyDescent="0.25">
      <c r="A216" s="10"/>
      <c r="B216" s="10"/>
      <c r="C216" s="2" t="s">
        <v>646</v>
      </c>
      <c r="D216" s="51" t="s">
        <v>531</v>
      </c>
      <c r="E216" s="38" t="s">
        <v>30</v>
      </c>
      <c r="F216" s="38">
        <v>2</v>
      </c>
      <c r="G216" s="41">
        <v>1.9088837187218077</v>
      </c>
      <c r="H216" s="41">
        <v>1.8015836659904456</v>
      </c>
      <c r="I216" s="57" t="s">
        <v>12</v>
      </c>
      <c r="J216" s="58">
        <v>1696.80766954417</v>
      </c>
      <c r="K216" s="59">
        <v>0.61279470700705407</v>
      </c>
      <c r="L216" s="26">
        <f t="shared" ref="L216:L286" si="14">G216*J216/978</f>
        <v>3.3118696668662162</v>
      </c>
      <c r="M216" s="60">
        <v>39.859479189575623</v>
      </c>
      <c r="N216" s="61" t="s">
        <v>29</v>
      </c>
      <c r="O216" s="24">
        <f t="shared" si="12"/>
        <v>0</v>
      </c>
      <c r="P216" s="163">
        <f t="shared" si="11"/>
        <v>0</v>
      </c>
      <c r="Q216" s="166">
        <v>2</v>
      </c>
      <c r="R216" s="166">
        <v>1</v>
      </c>
      <c r="S216" s="166">
        <v>1</v>
      </c>
      <c r="T216" s="20"/>
      <c r="U216" s="20"/>
      <c r="V216" s="20"/>
      <c r="W216" s="20"/>
      <c r="X216" s="20"/>
      <c r="Y216" s="20"/>
      <c r="Z216" s="6"/>
      <c r="AA216" s="6"/>
      <c r="AB216" s="111"/>
      <c r="AC216" s="24"/>
      <c r="AI216" s="111"/>
      <c r="AM216" s="111"/>
    </row>
    <row r="217" spans="1:39" x14ac:dyDescent="0.25">
      <c r="A217" s="10"/>
      <c r="B217" s="10"/>
      <c r="C217" s="2" t="s">
        <v>646</v>
      </c>
      <c r="D217" s="51" t="s">
        <v>531</v>
      </c>
      <c r="E217" s="38" t="s">
        <v>30</v>
      </c>
      <c r="F217" s="38">
        <v>3</v>
      </c>
      <c r="G217" s="41">
        <v>1.9324421102888518</v>
      </c>
      <c r="H217" s="41">
        <v>1.8336922869834431</v>
      </c>
      <c r="I217" s="57" t="s">
        <v>12</v>
      </c>
      <c r="J217" s="58">
        <v>1696.80766954417</v>
      </c>
      <c r="K217" s="59">
        <v>0.61279470700705407</v>
      </c>
      <c r="L217" s="26">
        <f t="shared" si="14"/>
        <v>3.3527429383315388</v>
      </c>
      <c r="M217" s="60">
        <v>39.754375068420359</v>
      </c>
      <c r="N217" s="61" t="s">
        <v>29</v>
      </c>
      <c r="O217" s="24">
        <f t="shared" si="12"/>
        <v>0</v>
      </c>
      <c r="P217" s="163">
        <f t="shared" si="11"/>
        <v>0</v>
      </c>
      <c r="Q217" s="166">
        <v>3</v>
      </c>
      <c r="R217" s="166">
        <v>1</v>
      </c>
      <c r="S217" s="166">
        <v>1</v>
      </c>
      <c r="T217" s="20"/>
      <c r="U217" s="20"/>
      <c r="V217" s="20"/>
      <c r="W217" s="20"/>
      <c r="X217" s="20"/>
      <c r="Y217" s="20"/>
      <c r="Z217" s="6"/>
      <c r="AA217" s="6"/>
      <c r="AB217" s="111"/>
      <c r="AC217" s="24"/>
      <c r="AI217" s="111"/>
      <c r="AM217" s="111"/>
    </row>
    <row r="218" spans="1:39" x14ac:dyDescent="0.25">
      <c r="A218" s="10"/>
      <c r="B218" s="10"/>
      <c r="C218" s="2" t="s">
        <v>646</v>
      </c>
      <c r="D218" s="51" t="s">
        <v>531</v>
      </c>
      <c r="E218" s="38" t="s">
        <v>31</v>
      </c>
      <c r="F218" s="38">
        <v>1</v>
      </c>
      <c r="G218" s="41">
        <v>1.8981067759915242</v>
      </c>
      <c r="H218" s="41">
        <v>1.8223074464685205</v>
      </c>
      <c r="I218" s="57" t="s">
        <v>12</v>
      </c>
      <c r="J218" s="58">
        <v>1696.80766954417</v>
      </c>
      <c r="K218" s="59">
        <v>0.61279470700705407</v>
      </c>
      <c r="L218" s="26">
        <f t="shared" si="14"/>
        <v>3.2931719172967036</v>
      </c>
      <c r="M218" s="60">
        <v>39.5258014421929</v>
      </c>
      <c r="N218" s="61" t="s">
        <v>29</v>
      </c>
      <c r="O218" s="24">
        <f t="shared" si="12"/>
        <v>0</v>
      </c>
      <c r="P218" s="163">
        <f t="shared" si="11"/>
        <v>1</v>
      </c>
      <c r="Q218" s="166">
        <v>4</v>
      </c>
      <c r="R218" s="166">
        <v>1</v>
      </c>
      <c r="S218" s="166">
        <v>1</v>
      </c>
      <c r="T218" s="20"/>
      <c r="U218" s="20"/>
      <c r="V218" s="20"/>
      <c r="W218" s="20"/>
      <c r="X218" s="20"/>
      <c r="Y218" s="20"/>
      <c r="Z218" s="6"/>
      <c r="AA218" s="6"/>
      <c r="AB218" s="111"/>
      <c r="AC218" s="24"/>
      <c r="AI218" s="111"/>
      <c r="AM218" s="111"/>
    </row>
    <row r="219" spans="1:39" x14ac:dyDescent="0.25">
      <c r="A219" s="10"/>
      <c r="B219" s="10"/>
      <c r="C219" s="2" t="s">
        <v>646</v>
      </c>
      <c r="D219" s="51" t="s">
        <v>531</v>
      </c>
      <c r="E219" s="38" t="s">
        <v>31</v>
      </c>
      <c r="F219" s="38">
        <v>2</v>
      </c>
      <c r="G219" s="41">
        <v>1.9252714305183301</v>
      </c>
      <c r="H219" s="41">
        <v>1.8112625353561327</v>
      </c>
      <c r="I219" s="57" t="s">
        <v>12</v>
      </c>
      <c r="J219" s="58">
        <v>1696.80766954417</v>
      </c>
      <c r="K219" s="59">
        <v>0.61279470700705407</v>
      </c>
      <c r="L219" s="26">
        <f t="shared" si="14"/>
        <v>3.3403019726562149</v>
      </c>
      <c r="M219" s="60">
        <v>39.921464569851352</v>
      </c>
      <c r="N219" s="61" t="s">
        <v>29</v>
      </c>
      <c r="O219" s="24">
        <f t="shared" si="12"/>
        <v>0</v>
      </c>
      <c r="P219" s="163">
        <f t="shared" si="11"/>
        <v>0</v>
      </c>
      <c r="Q219" s="166">
        <v>5</v>
      </c>
      <c r="R219" s="166">
        <v>1</v>
      </c>
      <c r="S219" s="166">
        <v>1</v>
      </c>
      <c r="T219" s="20"/>
      <c r="U219" s="20"/>
      <c r="V219" s="20"/>
      <c r="W219" s="20"/>
      <c r="X219" s="20"/>
      <c r="Y219" s="20"/>
      <c r="Z219" s="6"/>
      <c r="AA219" s="6"/>
      <c r="AB219" s="111"/>
      <c r="AC219" s="24"/>
      <c r="AI219" s="111"/>
      <c r="AM219" s="111"/>
    </row>
    <row r="220" spans="1:39" x14ac:dyDescent="0.25">
      <c r="A220" s="10"/>
      <c r="B220" s="10"/>
      <c r="C220" s="2" t="s">
        <v>646</v>
      </c>
      <c r="D220" s="51" t="s">
        <v>531</v>
      </c>
      <c r="E220" s="38" t="s">
        <v>31</v>
      </c>
      <c r="F220" s="38">
        <v>3</v>
      </c>
      <c r="G220" s="41">
        <v>1.9199851652681841</v>
      </c>
      <c r="H220" s="41">
        <v>1.8273184102329831</v>
      </c>
      <c r="I220" s="57" t="s">
        <v>12</v>
      </c>
      <c r="J220" s="58">
        <v>1696.80766954417</v>
      </c>
      <c r="K220" s="59">
        <v>0.61279470700705407</v>
      </c>
      <c r="L220" s="26">
        <f t="shared" si="14"/>
        <v>3.3311304231473264</v>
      </c>
      <c r="M220" s="60">
        <v>39.69616546809582</v>
      </c>
      <c r="N220" s="61" t="s">
        <v>29</v>
      </c>
      <c r="O220" s="24">
        <f t="shared" si="12"/>
        <v>0</v>
      </c>
      <c r="P220" s="163">
        <f t="shared" si="11"/>
        <v>0</v>
      </c>
      <c r="Q220" s="166">
        <v>6</v>
      </c>
      <c r="R220" s="166">
        <v>1</v>
      </c>
      <c r="S220" s="166">
        <v>1</v>
      </c>
      <c r="T220" s="20"/>
      <c r="U220" s="20"/>
      <c r="V220" s="20"/>
      <c r="W220" s="20"/>
      <c r="X220" s="20"/>
      <c r="Y220" s="20"/>
      <c r="Z220" s="6"/>
      <c r="AA220" s="6"/>
      <c r="AB220" s="111"/>
      <c r="AC220" s="24"/>
      <c r="AI220" s="111"/>
      <c r="AM220" s="111"/>
    </row>
    <row r="221" spans="1:39" x14ac:dyDescent="0.25">
      <c r="A221" s="10"/>
      <c r="B221" s="10"/>
      <c r="C221" s="2" t="s">
        <v>646</v>
      </c>
      <c r="D221" s="51" t="s">
        <v>531</v>
      </c>
      <c r="E221" s="38" t="s">
        <v>32</v>
      </c>
      <c r="F221" s="38">
        <v>1</v>
      </c>
      <c r="G221" s="41">
        <v>1.8683775942869896</v>
      </c>
      <c r="H221" s="41">
        <v>1.8141846683234562</v>
      </c>
      <c r="I221" s="57" t="s">
        <v>12</v>
      </c>
      <c r="J221" s="58">
        <v>1696.80766954417</v>
      </c>
      <c r="K221" s="59">
        <v>0.61279470700705407</v>
      </c>
      <c r="L221" s="26">
        <f t="shared" si="14"/>
        <v>3.2415924658391098</v>
      </c>
      <c r="M221" s="60">
        <v>39.303560923317129</v>
      </c>
      <c r="N221" s="61" t="s">
        <v>29</v>
      </c>
      <c r="O221" s="24">
        <f t="shared" si="12"/>
        <v>0</v>
      </c>
      <c r="P221" s="163">
        <f t="shared" si="11"/>
        <v>1</v>
      </c>
      <c r="Q221" s="166">
        <v>7</v>
      </c>
      <c r="R221" s="166">
        <v>1</v>
      </c>
      <c r="S221" s="166">
        <v>1</v>
      </c>
      <c r="T221" s="20"/>
      <c r="U221" s="20"/>
      <c r="V221" s="20"/>
      <c r="W221" s="20"/>
      <c r="X221" s="20"/>
      <c r="Y221" s="20"/>
      <c r="Z221" s="6"/>
      <c r="AA221" s="6"/>
      <c r="AB221" s="111"/>
      <c r="AC221" s="24"/>
      <c r="AI221" s="111"/>
      <c r="AM221" s="111"/>
    </row>
    <row r="222" spans="1:39" x14ac:dyDescent="0.25">
      <c r="A222" s="10"/>
      <c r="B222" s="10"/>
      <c r="C222" s="2" t="s">
        <v>646</v>
      </c>
      <c r="D222" s="51" t="s">
        <v>531</v>
      </c>
      <c r="E222" s="38" t="s">
        <v>32</v>
      </c>
      <c r="F222" s="38">
        <v>2</v>
      </c>
      <c r="G222" s="41">
        <v>1.8610119185642073</v>
      </c>
      <c r="H222" s="41">
        <v>1.8330842700279384</v>
      </c>
      <c r="I222" s="57" t="s">
        <v>12</v>
      </c>
      <c r="J222" s="58">
        <v>1696.80766954417</v>
      </c>
      <c r="K222" s="59">
        <v>0.61279470700705407</v>
      </c>
      <c r="L222" s="26">
        <f t="shared" si="14"/>
        <v>3.2288131866389134</v>
      </c>
      <c r="M222" s="60">
        <v>39.02096139327881</v>
      </c>
      <c r="N222" s="61" t="s">
        <v>29</v>
      </c>
      <c r="O222" s="24">
        <f t="shared" si="12"/>
        <v>0</v>
      </c>
      <c r="P222" s="163">
        <f t="shared" si="11"/>
        <v>0</v>
      </c>
      <c r="Q222" s="166">
        <v>8</v>
      </c>
      <c r="R222" s="166">
        <v>1</v>
      </c>
      <c r="S222" s="166">
        <v>1</v>
      </c>
      <c r="T222" s="20"/>
      <c r="U222" s="20"/>
      <c r="V222" s="20"/>
      <c r="W222" s="20"/>
      <c r="X222" s="20"/>
      <c r="Y222" s="20"/>
      <c r="Z222" s="6"/>
      <c r="AA222" s="6"/>
      <c r="AB222" s="111"/>
      <c r="AC222" s="24"/>
      <c r="AI222" s="111"/>
      <c r="AM222" s="111"/>
    </row>
    <row r="223" spans="1:39" x14ac:dyDescent="0.25">
      <c r="A223" s="10"/>
      <c r="B223" s="10"/>
      <c r="C223" s="2" t="s">
        <v>646</v>
      </c>
      <c r="D223" s="51" t="s">
        <v>531</v>
      </c>
      <c r="E223" s="38" t="s">
        <v>32</v>
      </c>
      <c r="F223" s="38">
        <v>3</v>
      </c>
      <c r="G223" s="41">
        <v>1.9153769700411756</v>
      </c>
      <c r="H223" s="41">
        <v>1.8325339458217929</v>
      </c>
      <c r="I223" s="57" t="s">
        <v>12</v>
      </c>
      <c r="J223" s="58">
        <v>1696.80766954417</v>
      </c>
      <c r="K223" s="59">
        <v>0.61279470700705407</v>
      </c>
      <c r="L223" s="26">
        <f t="shared" si="14"/>
        <v>3.3231353096463607</v>
      </c>
      <c r="M223" s="60">
        <v>39.593545595467326</v>
      </c>
      <c r="N223" s="61" t="s">
        <v>29</v>
      </c>
      <c r="O223" s="24">
        <f t="shared" si="12"/>
        <v>0</v>
      </c>
      <c r="P223" s="163">
        <f t="shared" si="11"/>
        <v>0</v>
      </c>
      <c r="Q223" s="166">
        <v>9</v>
      </c>
      <c r="R223" s="166">
        <v>1</v>
      </c>
      <c r="S223" s="166">
        <v>1</v>
      </c>
      <c r="T223" s="20"/>
      <c r="U223" s="20"/>
      <c r="V223" s="20"/>
      <c r="W223" s="20"/>
      <c r="X223" s="20"/>
      <c r="Y223" s="20"/>
      <c r="Z223" s="6"/>
      <c r="AA223" s="6"/>
      <c r="AB223" s="111"/>
      <c r="AC223" s="24"/>
      <c r="AI223" s="111"/>
      <c r="AM223" s="111"/>
    </row>
    <row r="224" spans="1:39" x14ac:dyDescent="0.25">
      <c r="A224" s="10"/>
      <c r="B224" s="10"/>
      <c r="C224" s="2" t="s">
        <v>646</v>
      </c>
      <c r="D224" s="51" t="s">
        <v>531</v>
      </c>
      <c r="E224" s="38" t="s">
        <v>33</v>
      </c>
      <c r="F224" s="38">
        <v>1</v>
      </c>
      <c r="G224" s="41">
        <v>1.9702565923821362</v>
      </c>
      <c r="H224" s="41">
        <v>1.8393576951034163</v>
      </c>
      <c r="I224" s="57" t="s">
        <v>12</v>
      </c>
      <c r="J224" s="58">
        <v>1696.80766954417</v>
      </c>
      <c r="K224" s="59">
        <v>0.61279470700705407</v>
      </c>
      <c r="L224" s="26">
        <f t="shared" si="14"/>
        <v>3.418350201353753</v>
      </c>
      <c r="M224" s="60">
        <v>40.070809626414736</v>
      </c>
      <c r="N224" s="61" t="s">
        <v>29</v>
      </c>
      <c r="O224" s="24">
        <f t="shared" si="12"/>
        <v>0</v>
      </c>
      <c r="P224" s="163">
        <f t="shared" si="11"/>
        <v>1</v>
      </c>
      <c r="Q224" s="166">
        <v>10</v>
      </c>
      <c r="R224" s="166">
        <v>1</v>
      </c>
      <c r="S224" s="166">
        <v>1</v>
      </c>
      <c r="T224" s="20"/>
      <c r="U224" s="20"/>
      <c r="V224" s="20"/>
      <c r="W224" s="20"/>
      <c r="X224" s="20"/>
      <c r="Y224" s="20"/>
      <c r="Z224" s="6"/>
      <c r="AA224" s="6"/>
      <c r="AB224" s="111"/>
      <c r="AC224" s="24"/>
      <c r="AI224" s="111"/>
      <c r="AM224" s="111"/>
    </row>
    <row r="225" spans="1:39" x14ac:dyDescent="0.25">
      <c r="A225" s="10"/>
      <c r="B225" s="10"/>
      <c r="C225" s="2" t="s">
        <v>646</v>
      </c>
      <c r="D225" s="51" t="s">
        <v>531</v>
      </c>
      <c r="E225" s="38" t="s">
        <v>33</v>
      </c>
      <c r="F225" s="38">
        <v>2</v>
      </c>
      <c r="G225" s="41">
        <v>1.9718910536008529</v>
      </c>
      <c r="H225" s="41">
        <v>1.869006074705958</v>
      </c>
      <c r="I225" s="57" t="s">
        <v>12</v>
      </c>
      <c r="J225" s="58">
        <v>1696.80766954417</v>
      </c>
      <c r="K225" s="59">
        <v>0.61279470700705407</v>
      </c>
      <c r="L225" s="26">
        <f t="shared" si="14"/>
        <v>3.421185954248938</v>
      </c>
      <c r="M225" s="60">
        <v>39.776454534118798</v>
      </c>
      <c r="N225" s="61" t="s">
        <v>29</v>
      </c>
      <c r="O225" s="24">
        <f t="shared" si="12"/>
        <v>0</v>
      </c>
      <c r="P225" s="163">
        <f t="shared" si="11"/>
        <v>0</v>
      </c>
      <c r="Q225" s="166">
        <v>11</v>
      </c>
      <c r="R225" s="166">
        <v>1</v>
      </c>
      <c r="S225" s="166">
        <v>1</v>
      </c>
      <c r="T225" s="20"/>
      <c r="U225" s="20"/>
      <c r="V225" s="20"/>
      <c r="W225" s="20"/>
      <c r="X225" s="20"/>
      <c r="Y225" s="20"/>
      <c r="Z225" s="6"/>
      <c r="AA225" s="6"/>
      <c r="AB225" s="111"/>
      <c r="AC225" s="24"/>
      <c r="AI225" s="111"/>
      <c r="AM225" s="111"/>
    </row>
    <row r="226" spans="1:39" x14ac:dyDescent="0.25">
      <c r="A226" s="10"/>
      <c r="B226" s="10"/>
      <c r="C226" s="2" t="s">
        <v>646</v>
      </c>
      <c r="D226" s="51" t="s">
        <v>531</v>
      </c>
      <c r="E226" s="38" t="s">
        <v>33</v>
      </c>
      <c r="F226" s="38">
        <v>3</v>
      </c>
      <c r="G226" s="41">
        <v>1.9671590255131404</v>
      </c>
      <c r="H226" s="41">
        <v>1.8692196983918405</v>
      </c>
      <c r="I226" s="57" t="s">
        <v>12</v>
      </c>
      <c r="J226" s="58">
        <v>1696.80766954417</v>
      </c>
      <c r="K226" s="59">
        <v>0.61279470700705407</v>
      </c>
      <c r="L226" s="26">
        <f t="shared" si="14"/>
        <v>3.4129759935620982</v>
      </c>
      <c r="M226" s="60">
        <v>39.727402566275259</v>
      </c>
      <c r="N226" s="61" t="s">
        <v>29</v>
      </c>
      <c r="O226" s="24">
        <f t="shared" si="12"/>
        <v>0</v>
      </c>
      <c r="P226" s="163">
        <f t="shared" si="11"/>
        <v>0</v>
      </c>
      <c r="Q226" s="166">
        <v>12</v>
      </c>
      <c r="R226" s="166">
        <v>1</v>
      </c>
      <c r="S226" s="166">
        <v>1</v>
      </c>
      <c r="T226" s="20"/>
      <c r="U226" s="20"/>
      <c r="V226" s="20"/>
      <c r="W226" s="20"/>
      <c r="X226" s="20"/>
      <c r="Y226" s="20"/>
      <c r="Z226" s="6"/>
      <c r="AA226" s="6"/>
      <c r="AB226" s="111"/>
      <c r="AC226" s="24"/>
      <c r="AI226" s="111"/>
      <c r="AM226" s="111"/>
    </row>
    <row r="227" spans="1:39" x14ac:dyDescent="0.25">
      <c r="A227" s="10"/>
      <c r="B227" s="10"/>
      <c r="C227" s="2" t="s">
        <v>646</v>
      </c>
      <c r="D227" s="51" t="s">
        <v>532</v>
      </c>
      <c r="E227" s="38" t="s">
        <v>30</v>
      </c>
      <c r="F227" s="38">
        <v>1</v>
      </c>
      <c r="G227" s="41">
        <v>1.9387658302898068</v>
      </c>
      <c r="H227" s="41">
        <v>1.8319795330988169</v>
      </c>
      <c r="I227" s="57" t="s">
        <v>12</v>
      </c>
      <c r="J227" s="58">
        <v>1696.80766954417</v>
      </c>
      <c r="K227" s="59">
        <v>0.61279470700705407</v>
      </c>
      <c r="L227" s="26">
        <f t="shared" si="14"/>
        <v>3.3637144481451071</v>
      </c>
      <c r="M227" s="60">
        <v>39.836180208761775</v>
      </c>
      <c r="N227" s="61" t="s">
        <v>29</v>
      </c>
      <c r="O227" s="24">
        <f t="shared" si="12"/>
        <v>1</v>
      </c>
      <c r="P227" s="163">
        <f t="shared" si="11"/>
        <v>1</v>
      </c>
      <c r="Q227" s="166">
        <v>13</v>
      </c>
      <c r="R227" s="166">
        <v>1</v>
      </c>
      <c r="S227" s="166">
        <v>1</v>
      </c>
      <c r="T227" s="20"/>
      <c r="U227" s="20"/>
      <c r="V227" s="20"/>
      <c r="W227" s="20"/>
      <c r="X227" s="20"/>
      <c r="Y227" s="20"/>
      <c r="Z227" s="6"/>
      <c r="AA227" s="6"/>
      <c r="AB227" s="111"/>
      <c r="AC227" s="24"/>
      <c r="AI227" s="111"/>
      <c r="AM227" s="111"/>
    </row>
    <row r="228" spans="1:39" x14ac:dyDescent="0.25">
      <c r="A228" s="10"/>
      <c r="B228" s="10"/>
      <c r="C228" s="2" t="s">
        <v>646</v>
      </c>
      <c r="D228" s="51" t="s">
        <v>532</v>
      </c>
      <c r="E228" s="38" t="s">
        <v>30</v>
      </c>
      <c r="F228" s="38">
        <v>2</v>
      </c>
      <c r="G228" s="41">
        <v>1.9070598323170731</v>
      </c>
      <c r="H228" s="41">
        <v>1.8020772094846169</v>
      </c>
      <c r="I228" s="57" t="s">
        <v>12</v>
      </c>
      <c r="J228" s="58">
        <v>1696.80766954417</v>
      </c>
      <c r="K228" s="59">
        <v>0.61279470700705407</v>
      </c>
      <c r="L228" s="26">
        <f t="shared" si="14"/>
        <v>3.3087052655983928</v>
      </c>
      <c r="M228" s="60">
        <v>39.835561414155542</v>
      </c>
      <c r="N228" s="61" t="s">
        <v>29</v>
      </c>
      <c r="O228" s="24">
        <f t="shared" si="12"/>
        <v>0</v>
      </c>
      <c r="P228" s="163">
        <f t="shared" si="11"/>
        <v>0</v>
      </c>
      <c r="Q228" s="166">
        <v>14</v>
      </c>
      <c r="R228" s="166">
        <v>1</v>
      </c>
      <c r="S228" s="166">
        <v>1</v>
      </c>
      <c r="T228" s="20"/>
      <c r="U228" s="20"/>
      <c r="V228" s="20"/>
      <c r="W228" s="20"/>
      <c r="X228" s="20"/>
      <c r="Y228" s="20"/>
      <c r="Z228" s="6"/>
      <c r="AA228" s="6"/>
      <c r="AB228" s="111"/>
      <c r="AC228" s="24"/>
      <c r="AI228" s="111"/>
      <c r="AM228" s="111"/>
    </row>
    <row r="229" spans="1:39" x14ac:dyDescent="0.25">
      <c r="A229" s="10"/>
      <c r="B229" s="10"/>
      <c r="C229" s="2" t="s">
        <v>646</v>
      </c>
      <c r="D229" s="51" t="s">
        <v>532</v>
      </c>
      <c r="E229" s="38" t="s">
        <v>30</v>
      </c>
      <c r="F229" s="38">
        <v>3</v>
      </c>
      <c r="G229" s="41">
        <v>1.9576056051990252</v>
      </c>
      <c r="H229" s="41">
        <v>1.83149721263605</v>
      </c>
      <c r="I229" s="57" t="s">
        <v>12</v>
      </c>
      <c r="J229" s="58">
        <v>1696.80766954417</v>
      </c>
      <c r="K229" s="59">
        <v>0.61279470700705407</v>
      </c>
      <c r="L229" s="26">
        <f t="shared" si="14"/>
        <v>3.3964010274482233</v>
      </c>
      <c r="M229" s="60">
        <v>40.029008445459958</v>
      </c>
      <c r="N229" s="61" t="s">
        <v>29</v>
      </c>
      <c r="O229" s="24">
        <f t="shared" si="12"/>
        <v>0</v>
      </c>
      <c r="P229" s="163">
        <f t="shared" si="11"/>
        <v>0</v>
      </c>
      <c r="Q229" s="166">
        <v>15</v>
      </c>
      <c r="R229" s="166">
        <v>1</v>
      </c>
      <c r="S229" s="166">
        <v>1</v>
      </c>
      <c r="T229" s="20"/>
      <c r="U229" s="20"/>
      <c r="V229" s="20"/>
      <c r="W229" s="20"/>
      <c r="X229" s="20"/>
      <c r="Y229" s="20"/>
      <c r="Z229" s="6"/>
      <c r="AA229" s="6"/>
      <c r="AB229" s="111"/>
      <c r="AC229" s="24"/>
      <c r="AI229" s="111"/>
      <c r="AM229" s="111"/>
    </row>
    <row r="230" spans="1:39" x14ac:dyDescent="0.25">
      <c r="A230" s="10"/>
      <c r="B230" s="10"/>
      <c r="C230" s="2" t="s">
        <v>646</v>
      </c>
      <c r="D230" s="51" t="s">
        <v>532</v>
      </c>
      <c r="E230" s="38" t="s">
        <v>31</v>
      </c>
      <c r="F230" s="38">
        <v>1</v>
      </c>
      <c r="G230" s="41">
        <v>1.9719421101774044</v>
      </c>
      <c r="H230" s="41">
        <v>1.8378643755753301</v>
      </c>
      <c r="I230" s="57" t="s">
        <v>12</v>
      </c>
      <c r="J230" s="58">
        <v>1696.80766954417</v>
      </c>
      <c r="K230" s="59">
        <v>0.61279470700705407</v>
      </c>
      <c r="L230" s="26">
        <f t="shared" si="14"/>
        <v>3.4212745362434913</v>
      </c>
      <c r="M230" s="60">
        <v>40.10306411939419</v>
      </c>
      <c r="N230" s="61" t="s">
        <v>29</v>
      </c>
      <c r="O230" s="24">
        <f t="shared" si="12"/>
        <v>0</v>
      </c>
      <c r="P230" s="163">
        <f t="shared" si="11"/>
        <v>1</v>
      </c>
      <c r="Q230" s="166">
        <v>16</v>
      </c>
      <c r="R230" s="166">
        <v>1</v>
      </c>
      <c r="S230" s="166">
        <v>1</v>
      </c>
      <c r="T230" s="20"/>
      <c r="U230" s="20"/>
      <c r="V230" s="20"/>
      <c r="W230" s="20"/>
      <c r="X230" s="20"/>
      <c r="Y230" s="20"/>
      <c r="Z230" s="6"/>
      <c r="AA230" s="6"/>
      <c r="AB230" s="111"/>
      <c r="AC230" s="24"/>
      <c r="AI230" s="111"/>
      <c r="AM230" s="111"/>
    </row>
    <row r="231" spans="1:39" x14ac:dyDescent="0.25">
      <c r="A231" s="10"/>
      <c r="B231" s="10"/>
      <c r="C231" s="2" t="s">
        <v>646</v>
      </c>
      <c r="D231" s="51" t="s">
        <v>532</v>
      </c>
      <c r="E231" s="38" t="s">
        <v>31</v>
      </c>
      <c r="F231" s="38">
        <v>2</v>
      </c>
      <c r="G231" s="41">
        <v>1.9913721890775586</v>
      </c>
      <c r="H231" s="41">
        <v>1.8388447564505206</v>
      </c>
      <c r="I231" s="57" t="s">
        <v>12</v>
      </c>
      <c r="J231" s="58">
        <v>1696.80766954417</v>
      </c>
      <c r="K231" s="59">
        <v>0.61279470700705407</v>
      </c>
      <c r="L231" s="26">
        <f t="shared" si="14"/>
        <v>3.4549852794926021</v>
      </c>
      <c r="M231" s="60">
        <v>40.282008299739225</v>
      </c>
      <c r="N231" s="61" t="s">
        <v>29</v>
      </c>
      <c r="O231" s="24">
        <f t="shared" si="12"/>
        <v>0</v>
      </c>
      <c r="P231" s="163">
        <f t="shared" si="11"/>
        <v>0</v>
      </c>
      <c r="Q231" s="166">
        <v>17</v>
      </c>
      <c r="R231" s="166">
        <v>1</v>
      </c>
      <c r="S231" s="166">
        <v>1</v>
      </c>
      <c r="T231" s="20"/>
      <c r="U231" s="20"/>
      <c r="V231" s="20"/>
      <c r="W231" s="20"/>
      <c r="X231" s="20"/>
      <c r="Y231" s="20"/>
      <c r="Z231" s="6"/>
      <c r="AA231" s="6"/>
      <c r="AB231" s="111"/>
      <c r="AC231" s="24"/>
      <c r="AI231" s="111"/>
      <c r="AM231" s="111"/>
    </row>
    <row r="232" spans="1:39" x14ac:dyDescent="0.25">
      <c r="A232" s="10"/>
      <c r="B232" s="10"/>
      <c r="C232" s="2" t="s">
        <v>646</v>
      </c>
      <c r="D232" s="51" t="s">
        <v>532</v>
      </c>
      <c r="E232" s="38" t="s">
        <v>31</v>
      </c>
      <c r="F232" s="38">
        <v>3</v>
      </c>
      <c r="G232" s="41">
        <v>1.9792296072507551</v>
      </c>
      <c r="H232" s="41">
        <v>1.8505400653102235</v>
      </c>
      <c r="I232" s="57" t="s">
        <v>12</v>
      </c>
      <c r="J232" s="58">
        <v>1696.80766954417</v>
      </c>
      <c r="K232" s="59">
        <v>0.61279470700705407</v>
      </c>
      <c r="L232" s="26">
        <f t="shared" si="14"/>
        <v>3.43391817727196</v>
      </c>
      <c r="M232" s="60">
        <v>40.041439225468231</v>
      </c>
      <c r="N232" s="61" t="s">
        <v>29</v>
      </c>
      <c r="O232" s="24">
        <f t="shared" si="12"/>
        <v>0</v>
      </c>
      <c r="P232" s="163">
        <f t="shared" si="11"/>
        <v>0</v>
      </c>
      <c r="Q232" s="166">
        <v>18</v>
      </c>
      <c r="R232" s="166">
        <v>1</v>
      </c>
      <c r="S232" s="166">
        <v>1</v>
      </c>
      <c r="T232" s="20"/>
      <c r="U232" s="20"/>
      <c r="V232" s="20"/>
      <c r="W232" s="20"/>
      <c r="X232" s="20"/>
      <c r="Y232" s="20"/>
      <c r="Z232" s="6"/>
      <c r="AA232" s="6"/>
      <c r="AB232" s="111"/>
      <c r="AC232" s="24"/>
      <c r="AI232" s="111"/>
      <c r="AM232" s="111"/>
    </row>
    <row r="233" spans="1:39" x14ac:dyDescent="0.25">
      <c r="A233" s="10"/>
      <c r="B233" s="10"/>
      <c r="C233" s="2" t="s">
        <v>646</v>
      </c>
      <c r="D233" s="51" t="s">
        <v>532</v>
      </c>
      <c r="E233" s="38" t="s">
        <v>32</v>
      </c>
      <c r="F233" s="38">
        <v>1</v>
      </c>
      <c r="G233" s="41">
        <v>1.9581511261578972</v>
      </c>
      <c r="H233" s="41">
        <v>1.8294472424298949</v>
      </c>
      <c r="I233" s="57" t="s">
        <v>12</v>
      </c>
      <c r="J233" s="58">
        <v>1696.80766954417</v>
      </c>
      <c r="K233" s="59">
        <v>0.61279470700705407</v>
      </c>
      <c r="L233" s="26">
        <f t="shared" si="14"/>
        <v>3.3973474938561083</v>
      </c>
      <c r="M233" s="60">
        <v>40.056090070393083</v>
      </c>
      <c r="N233" s="61" t="s">
        <v>29</v>
      </c>
      <c r="O233" s="24">
        <f t="shared" si="12"/>
        <v>0</v>
      </c>
      <c r="P233" s="163">
        <f t="shared" si="11"/>
        <v>1</v>
      </c>
      <c r="Q233" s="166">
        <v>19</v>
      </c>
      <c r="R233" s="166">
        <v>1</v>
      </c>
      <c r="S233" s="166">
        <v>1</v>
      </c>
      <c r="T233" s="20"/>
      <c r="U233" s="20"/>
      <c r="V233" s="20"/>
      <c r="W233" s="20"/>
      <c r="X233" s="20"/>
      <c r="Y233" s="20"/>
      <c r="Z233" s="6"/>
      <c r="AA233" s="6"/>
      <c r="AB233" s="111"/>
      <c r="AC233" s="24"/>
      <c r="AI233" s="111"/>
      <c r="AM233" s="111"/>
    </row>
    <row r="234" spans="1:39" x14ac:dyDescent="0.25">
      <c r="A234" s="10"/>
      <c r="B234" s="10"/>
      <c r="C234" s="2" t="s">
        <v>646</v>
      </c>
      <c r="D234" s="51" t="s">
        <v>532</v>
      </c>
      <c r="E234" s="38" t="s">
        <v>32</v>
      </c>
      <c r="F234" s="38">
        <v>2</v>
      </c>
      <c r="G234" s="41">
        <v>1.9915191053122088</v>
      </c>
      <c r="H234" s="41">
        <v>1.8259452812788195</v>
      </c>
      <c r="I234" s="57" t="s">
        <v>12</v>
      </c>
      <c r="J234" s="58">
        <v>1696.80766954417</v>
      </c>
      <c r="K234" s="59">
        <v>0.61279470700705407</v>
      </c>
      <c r="L234" s="26">
        <f t="shared" si="14"/>
        <v>3.4552401758052143</v>
      </c>
      <c r="M234" s="60">
        <v>40.4188179158662</v>
      </c>
      <c r="N234" s="61" t="s">
        <v>29</v>
      </c>
      <c r="O234" s="24">
        <f t="shared" si="12"/>
        <v>0</v>
      </c>
      <c r="P234" s="163">
        <f t="shared" si="11"/>
        <v>0</v>
      </c>
      <c r="Q234" s="166">
        <v>20</v>
      </c>
      <c r="R234" s="166">
        <v>1</v>
      </c>
      <c r="S234" s="166">
        <v>1</v>
      </c>
      <c r="T234" s="20"/>
      <c r="U234" s="20"/>
      <c r="V234" s="20"/>
      <c r="W234" s="20"/>
      <c r="X234" s="20"/>
      <c r="Y234" s="20"/>
      <c r="Z234" s="6"/>
      <c r="AA234" s="6"/>
      <c r="AB234" s="111"/>
      <c r="AC234" s="24"/>
      <c r="AI234" s="111"/>
      <c r="AM234" s="111"/>
    </row>
    <row r="235" spans="1:39" x14ac:dyDescent="0.25">
      <c r="A235" s="10"/>
      <c r="B235" s="10"/>
      <c r="C235" s="2" t="s">
        <v>646</v>
      </c>
      <c r="D235" s="51" t="s">
        <v>532</v>
      </c>
      <c r="E235" s="38" t="s">
        <v>32</v>
      </c>
      <c r="F235" s="38">
        <v>3</v>
      </c>
      <c r="G235" s="41">
        <v>1.9700444652468989</v>
      </c>
      <c r="H235" s="41">
        <v>1.841467264347497</v>
      </c>
      <c r="I235" s="57" t="s">
        <v>12</v>
      </c>
      <c r="J235" s="58">
        <v>1696.80766954417</v>
      </c>
      <c r="K235" s="59">
        <v>0.61279470700705407</v>
      </c>
      <c r="L235" s="26">
        <f t="shared" si="14"/>
        <v>3.417982165617568</v>
      </c>
      <c r="M235" s="60">
        <v>40.046537178368425</v>
      </c>
      <c r="N235" s="61" t="s">
        <v>29</v>
      </c>
      <c r="O235" s="24">
        <f t="shared" si="12"/>
        <v>0</v>
      </c>
      <c r="P235" s="163">
        <f t="shared" si="11"/>
        <v>0</v>
      </c>
      <c r="Q235" s="166">
        <v>21</v>
      </c>
      <c r="R235" s="166">
        <v>1</v>
      </c>
      <c r="S235" s="166">
        <v>1</v>
      </c>
      <c r="T235" s="20"/>
      <c r="U235" s="20"/>
      <c r="V235" s="20"/>
      <c r="W235" s="20"/>
      <c r="X235" s="20"/>
      <c r="Y235" s="20"/>
      <c r="Z235" s="6"/>
      <c r="AA235" s="6"/>
      <c r="AB235" s="111"/>
      <c r="AC235" s="24"/>
      <c r="AI235" s="111"/>
      <c r="AM235" s="111"/>
    </row>
    <row r="236" spans="1:39" x14ac:dyDescent="0.25">
      <c r="A236" s="10"/>
      <c r="B236" s="10"/>
      <c r="C236" s="2" t="s">
        <v>646</v>
      </c>
      <c r="D236" s="51" t="s">
        <v>532</v>
      </c>
      <c r="E236" s="38" t="s">
        <v>30</v>
      </c>
      <c r="F236" s="38">
        <v>4</v>
      </c>
      <c r="G236" s="41">
        <v>1.9092003957159447</v>
      </c>
      <c r="H236" s="41">
        <v>1.8267537465741441</v>
      </c>
      <c r="I236" s="57" t="s">
        <v>12</v>
      </c>
      <c r="J236" s="58">
        <v>1696.80766954417</v>
      </c>
      <c r="K236" s="59">
        <v>0.61279470700705407</v>
      </c>
      <c r="L236" s="26">
        <f t="shared" si="14"/>
        <v>3.312419094220429</v>
      </c>
      <c r="M236" s="60">
        <v>39.592162016398305</v>
      </c>
      <c r="N236" s="61" t="s">
        <v>29</v>
      </c>
      <c r="O236" s="24">
        <f t="shared" si="12"/>
        <v>0</v>
      </c>
      <c r="P236" s="163">
        <f t="shared" si="11"/>
        <v>0</v>
      </c>
      <c r="Q236" s="166">
        <v>22</v>
      </c>
      <c r="R236" s="166">
        <v>1</v>
      </c>
      <c r="S236" s="166">
        <v>1</v>
      </c>
      <c r="T236" s="20"/>
      <c r="U236" s="20"/>
      <c r="V236" s="20"/>
      <c r="W236" s="20"/>
      <c r="X236" s="20"/>
      <c r="Y236" s="20"/>
      <c r="Z236" s="6"/>
      <c r="AA236" s="6"/>
      <c r="AB236" s="111"/>
      <c r="AC236" s="24"/>
      <c r="AI236" s="111"/>
      <c r="AM236" s="111"/>
    </row>
    <row r="237" spans="1:39" x14ac:dyDescent="0.25">
      <c r="A237" s="10"/>
      <c r="B237" s="10"/>
      <c r="C237" s="2" t="s">
        <v>646</v>
      </c>
      <c r="D237" s="51" t="s">
        <v>532</v>
      </c>
      <c r="E237" s="38" t="s">
        <v>30</v>
      </c>
      <c r="F237" s="38">
        <v>5</v>
      </c>
      <c r="G237" s="41">
        <v>1.9272288717972059</v>
      </c>
      <c r="H237" s="41">
        <v>1.8441922650492399</v>
      </c>
      <c r="I237" s="57" t="s">
        <v>12</v>
      </c>
      <c r="J237" s="58">
        <v>1696.80766954417</v>
      </c>
      <c r="K237" s="59">
        <v>0.61279470700705407</v>
      </c>
      <c r="L237" s="26">
        <f t="shared" si="14"/>
        <v>3.3436980885812444</v>
      </c>
      <c r="M237" s="60">
        <v>39.590161963947537</v>
      </c>
      <c r="N237" s="61" t="s">
        <v>29</v>
      </c>
      <c r="O237" s="24">
        <f t="shared" si="12"/>
        <v>0</v>
      </c>
      <c r="P237" s="163">
        <f t="shared" si="11"/>
        <v>0</v>
      </c>
      <c r="Q237" s="166">
        <v>23</v>
      </c>
      <c r="R237" s="166">
        <v>1</v>
      </c>
      <c r="S237" s="166">
        <v>1</v>
      </c>
      <c r="T237" s="20"/>
      <c r="U237" s="20"/>
      <c r="V237" s="20"/>
      <c r="W237" s="20"/>
      <c r="X237" s="20"/>
      <c r="Y237" s="20"/>
      <c r="Z237" s="6"/>
      <c r="AA237" s="6"/>
      <c r="AB237" s="111"/>
      <c r="AC237" s="24"/>
      <c r="AI237" s="111"/>
      <c r="AM237" s="111"/>
    </row>
    <row r="238" spans="1:39" x14ac:dyDescent="0.25">
      <c r="A238" s="10"/>
      <c r="B238" s="10"/>
      <c r="C238" s="2" t="s">
        <v>646</v>
      </c>
      <c r="D238" s="51" t="s">
        <v>532</v>
      </c>
      <c r="E238" s="38" t="s">
        <v>30</v>
      </c>
      <c r="F238" s="38">
        <v>6</v>
      </c>
      <c r="G238" s="41">
        <v>1.9207116281058889</v>
      </c>
      <c r="H238" s="41">
        <v>1.8188044034818229</v>
      </c>
      <c r="I238" s="57" t="s">
        <v>12</v>
      </c>
      <c r="J238" s="58">
        <v>1696.80766954417</v>
      </c>
      <c r="K238" s="59">
        <v>0.61279470700705407</v>
      </c>
      <c r="L238" s="26">
        <f t="shared" si="14"/>
        <v>3.3323908195835807</v>
      </c>
      <c r="M238" s="60">
        <v>39.794568989465454</v>
      </c>
      <c r="N238" s="61" t="s">
        <v>29</v>
      </c>
      <c r="O238" s="24">
        <f t="shared" si="12"/>
        <v>0</v>
      </c>
      <c r="P238" s="163">
        <f t="shared" ref="P238:P301" si="15">IF(F238=1,1,0)</f>
        <v>0</v>
      </c>
      <c r="Q238" s="166">
        <v>24</v>
      </c>
      <c r="R238" s="166">
        <v>1</v>
      </c>
      <c r="S238" s="166">
        <v>1</v>
      </c>
      <c r="T238" s="20"/>
      <c r="U238" s="20"/>
      <c r="V238" s="20"/>
      <c r="W238" s="20"/>
      <c r="X238" s="20"/>
      <c r="Y238" s="20"/>
      <c r="Z238" s="6"/>
      <c r="AA238" s="6"/>
      <c r="AB238" s="111"/>
      <c r="AC238" s="24"/>
      <c r="AI238" s="111"/>
      <c r="AM238" s="111"/>
    </row>
    <row r="239" spans="1:39" x14ac:dyDescent="0.25">
      <c r="A239" s="10"/>
      <c r="B239" s="10"/>
      <c r="C239" s="2" t="s">
        <v>646</v>
      </c>
      <c r="D239" s="51" t="s">
        <v>532</v>
      </c>
      <c r="E239" s="38" t="s">
        <v>31</v>
      </c>
      <c r="F239" s="38">
        <v>4</v>
      </c>
      <c r="G239" s="41">
        <v>1.9070660853800665</v>
      </c>
      <c r="H239" s="41">
        <v>1.8031496062992125</v>
      </c>
      <c r="I239" s="57" t="s">
        <v>12</v>
      </c>
      <c r="J239" s="58">
        <v>1696.80766954417</v>
      </c>
      <c r="K239" s="59">
        <v>0.61279470700705407</v>
      </c>
      <c r="L239" s="26">
        <f t="shared" si="14"/>
        <v>3.3087161145199118</v>
      </c>
      <c r="M239" s="60">
        <v>39.824050917887064</v>
      </c>
      <c r="N239" s="61" t="s">
        <v>29</v>
      </c>
      <c r="O239" s="24">
        <f t="shared" si="12"/>
        <v>0</v>
      </c>
      <c r="P239" s="163">
        <f t="shared" si="15"/>
        <v>0</v>
      </c>
      <c r="Q239" s="166">
        <v>25</v>
      </c>
      <c r="R239" s="166">
        <v>1</v>
      </c>
      <c r="S239" s="166">
        <v>1</v>
      </c>
      <c r="T239" s="20"/>
      <c r="U239" s="20"/>
      <c r="V239" s="20"/>
      <c r="W239" s="20"/>
      <c r="X239" s="20"/>
      <c r="Y239" s="20"/>
      <c r="Z239" s="6"/>
      <c r="AA239" s="6"/>
      <c r="AB239" s="111"/>
      <c r="AC239" s="24"/>
      <c r="AI239" s="111"/>
      <c r="AM239" s="111"/>
    </row>
    <row r="240" spans="1:39" x14ac:dyDescent="0.25">
      <c r="A240" s="10"/>
      <c r="B240" s="10"/>
      <c r="C240" s="2" t="s">
        <v>646</v>
      </c>
      <c r="D240" s="51" t="s">
        <v>532</v>
      </c>
      <c r="E240" s="38" t="s">
        <v>31</v>
      </c>
      <c r="F240" s="38">
        <v>5</v>
      </c>
      <c r="G240" s="41">
        <v>1.9484109386548412</v>
      </c>
      <c r="H240" s="41">
        <v>1.8398254508117819</v>
      </c>
      <c r="I240" s="57" t="s">
        <v>12</v>
      </c>
      <c r="J240" s="58">
        <v>1696.80766954417</v>
      </c>
      <c r="K240" s="59">
        <v>0.61279470700705407</v>
      </c>
      <c r="L240" s="26">
        <f t="shared" si="14"/>
        <v>3.3804484909338344</v>
      </c>
      <c r="M240" s="60">
        <v>39.849579734397814</v>
      </c>
      <c r="N240" s="61" t="s">
        <v>29</v>
      </c>
      <c r="O240" s="24">
        <f t="shared" si="12"/>
        <v>0</v>
      </c>
      <c r="P240" s="163">
        <f t="shared" si="15"/>
        <v>0</v>
      </c>
      <c r="Q240" s="166">
        <v>26</v>
      </c>
      <c r="R240" s="166">
        <v>1</v>
      </c>
      <c r="S240" s="166">
        <v>1</v>
      </c>
      <c r="T240" s="20"/>
      <c r="U240" s="20"/>
      <c r="V240" s="20"/>
      <c r="W240" s="20"/>
      <c r="X240" s="20"/>
      <c r="Y240" s="20"/>
      <c r="Z240" s="6"/>
      <c r="AA240" s="6"/>
      <c r="AB240" s="111"/>
      <c r="AC240" s="24"/>
      <c r="AI240" s="111"/>
      <c r="AM240" s="111"/>
    </row>
    <row r="241" spans="1:39" x14ac:dyDescent="0.25">
      <c r="A241" s="10"/>
      <c r="B241" s="10"/>
      <c r="C241" s="2" t="s">
        <v>646</v>
      </c>
      <c r="D241" s="51" t="s">
        <v>532</v>
      </c>
      <c r="E241" s="38" t="s">
        <v>31</v>
      </c>
      <c r="F241" s="38">
        <v>6</v>
      </c>
      <c r="G241" s="41">
        <v>1.9513622302560474</v>
      </c>
      <c r="H241" s="41">
        <v>1.8341991890522047</v>
      </c>
      <c r="I241" s="57" t="s">
        <v>12</v>
      </c>
      <c r="J241" s="58">
        <v>1696.80766954417</v>
      </c>
      <c r="K241" s="59">
        <v>0.61279470700705407</v>
      </c>
      <c r="L241" s="26">
        <f t="shared" si="14"/>
        <v>3.3855689144757446</v>
      </c>
      <c r="M241" s="60">
        <v>39.938487470078378</v>
      </c>
      <c r="N241" s="61" t="s">
        <v>29</v>
      </c>
      <c r="O241" s="24">
        <f t="shared" si="12"/>
        <v>0</v>
      </c>
      <c r="P241" s="163">
        <f t="shared" si="15"/>
        <v>0</v>
      </c>
      <c r="Q241" s="166">
        <v>27</v>
      </c>
      <c r="R241" s="166">
        <v>1</v>
      </c>
      <c r="S241" s="166">
        <v>1</v>
      </c>
      <c r="T241" s="20"/>
      <c r="U241" s="20"/>
      <c r="V241" s="20"/>
      <c r="W241" s="20"/>
      <c r="X241" s="20"/>
      <c r="Y241" s="20"/>
      <c r="Z241" s="6"/>
      <c r="AA241" s="6"/>
      <c r="AB241" s="111"/>
      <c r="AC241" s="24"/>
      <c r="AI241" s="111"/>
      <c r="AM241" s="111"/>
    </row>
    <row r="242" spans="1:39" x14ac:dyDescent="0.25">
      <c r="A242" s="10"/>
      <c r="B242" s="10"/>
      <c r="C242" s="8"/>
      <c r="D242" s="66"/>
      <c r="E242" s="66"/>
      <c r="F242" s="66"/>
      <c r="G242" s="81"/>
      <c r="H242" s="81"/>
      <c r="I242" s="63"/>
      <c r="J242" s="64"/>
      <c r="K242" s="65"/>
      <c r="L242" s="50"/>
      <c r="M242" s="73"/>
      <c r="N242" s="74"/>
      <c r="O242" s="163"/>
      <c r="P242" s="163"/>
      <c r="Q242" s="169"/>
      <c r="R242" s="169"/>
      <c r="S242" s="169"/>
      <c r="T242" s="93"/>
      <c r="U242" s="93"/>
      <c r="V242" s="93"/>
      <c r="W242" s="93"/>
      <c r="X242" s="93"/>
      <c r="Y242" s="93"/>
      <c r="Z242" s="97"/>
      <c r="AA242" s="97"/>
      <c r="AB242" s="111"/>
      <c r="AC242" s="112"/>
      <c r="AD242" s="112"/>
      <c r="AE242" s="112"/>
      <c r="AF242" s="112"/>
      <c r="AG242" s="112"/>
      <c r="AH242" s="112"/>
      <c r="AI242" s="111"/>
      <c r="AJ242" s="112"/>
      <c r="AK242" s="112"/>
      <c r="AL242" s="112"/>
      <c r="AM242" s="111"/>
    </row>
    <row r="243" spans="1:39" x14ac:dyDescent="0.25">
      <c r="A243" s="10"/>
      <c r="B243" s="10"/>
      <c r="C243" s="2" t="s">
        <v>647</v>
      </c>
      <c r="D243" s="51" t="s">
        <v>445</v>
      </c>
      <c r="E243" s="52" t="s">
        <v>34</v>
      </c>
      <c r="F243" s="38">
        <v>1</v>
      </c>
      <c r="G243" s="41">
        <v>0.66971916971916978</v>
      </c>
      <c r="H243" s="41">
        <v>0.67226129743109853</v>
      </c>
      <c r="I243" s="57" t="s">
        <v>9</v>
      </c>
      <c r="J243" s="58">
        <v>3089.8867662399298</v>
      </c>
      <c r="K243" s="59">
        <v>0.60461148681394905</v>
      </c>
      <c r="L243" s="26">
        <f t="shared" si="14"/>
        <v>2.115906339072041</v>
      </c>
      <c r="M243" s="60">
        <v>39.464607203288104</v>
      </c>
      <c r="N243" s="61" t="s">
        <v>29</v>
      </c>
      <c r="O243" s="24">
        <f t="shared" si="12"/>
        <v>1</v>
      </c>
      <c r="P243" s="163">
        <f t="shared" si="15"/>
        <v>1</v>
      </c>
      <c r="Q243" s="166">
        <v>1</v>
      </c>
      <c r="R243" s="166">
        <v>1</v>
      </c>
      <c r="S243" s="166">
        <v>1</v>
      </c>
      <c r="T243" s="27">
        <f>AVERAGE(L243:L276)</f>
        <v>2.0462407709069792</v>
      </c>
      <c r="U243" s="27">
        <f>STDEVA(L243:L276)</f>
        <v>4.8554775362548382E-2</v>
      </c>
      <c r="V243" s="24">
        <f>978*T243/AA243</f>
        <v>1000.6117369735128</v>
      </c>
      <c r="W243" s="24">
        <f>978*U243/AA243</f>
        <v>23.743285152286159</v>
      </c>
      <c r="X243" s="27">
        <f>AVERAGE(M243:M276)</f>
        <v>38.561284557452218</v>
      </c>
      <c r="Y243" s="27">
        <f>STDEVA(M243:M276)</f>
        <v>0.30841252309417388</v>
      </c>
      <c r="Z243" s="6">
        <v>34</v>
      </c>
      <c r="AA243" s="6">
        <v>2</v>
      </c>
      <c r="AB243" s="111"/>
      <c r="AC243" s="25">
        <f>SUM(O243:O276)</f>
        <v>4</v>
      </c>
      <c r="AD243" s="25">
        <f>SUM(P243:P276)</f>
        <v>15</v>
      </c>
      <c r="AE243" s="25">
        <f>SUM(R243:R276)</f>
        <v>34</v>
      </c>
      <c r="AF243" s="24">
        <v>4</v>
      </c>
      <c r="AG243" s="23">
        <v>15</v>
      </c>
      <c r="AH243" s="25">
        <f>SUM(S243:S276)</f>
        <v>34</v>
      </c>
      <c r="AI243" s="111"/>
      <c r="AJ243" s="23">
        <v>1</v>
      </c>
      <c r="AM243" s="111"/>
    </row>
    <row r="244" spans="1:39" x14ac:dyDescent="0.25">
      <c r="A244" s="10"/>
      <c r="B244" s="10"/>
      <c r="C244" s="2" t="s">
        <v>647</v>
      </c>
      <c r="D244" s="51" t="s">
        <v>445</v>
      </c>
      <c r="E244" s="52" t="s">
        <v>34</v>
      </c>
      <c r="F244" s="38">
        <v>2</v>
      </c>
      <c r="G244" s="41">
        <v>0.63809215844785772</v>
      </c>
      <c r="H244" s="41">
        <v>0.67619838633127671</v>
      </c>
      <c r="I244" s="57" t="s">
        <v>9</v>
      </c>
      <c r="J244" s="58">
        <v>3089.8867662399298</v>
      </c>
      <c r="K244" s="59">
        <v>0.60461148681394905</v>
      </c>
      <c r="L244" s="26">
        <f t="shared" si="14"/>
        <v>2.0159841677193335</v>
      </c>
      <c r="M244" s="60">
        <v>38.388741326990271</v>
      </c>
      <c r="N244" s="61" t="s">
        <v>29</v>
      </c>
      <c r="O244" s="24">
        <f t="shared" si="12"/>
        <v>0</v>
      </c>
      <c r="P244" s="163">
        <f t="shared" si="15"/>
        <v>0</v>
      </c>
      <c r="Q244" s="166">
        <v>2</v>
      </c>
      <c r="R244" s="166">
        <v>1</v>
      </c>
      <c r="S244" s="166">
        <v>1</v>
      </c>
      <c r="T244" s="20"/>
      <c r="U244" s="20"/>
      <c r="V244" s="20"/>
      <c r="W244" s="20"/>
      <c r="X244" s="20"/>
      <c r="Y244" s="20"/>
      <c r="Z244" s="6"/>
      <c r="AA244" s="6"/>
      <c r="AB244" s="111"/>
      <c r="AC244" s="24"/>
      <c r="AI244" s="111"/>
      <c r="AM244" s="111"/>
    </row>
    <row r="245" spans="1:39" x14ac:dyDescent="0.25">
      <c r="A245" s="10"/>
      <c r="B245" s="10"/>
      <c r="C245" s="2" t="s">
        <v>647</v>
      </c>
      <c r="D245" s="51" t="s">
        <v>445</v>
      </c>
      <c r="E245" s="52" t="s">
        <v>518</v>
      </c>
      <c r="F245" s="38">
        <v>1</v>
      </c>
      <c r="G245" s="41">
        <v>0.64953271028037385</v>
      </c>
      <c r="H245" s="41">
        <v>0.6774251767183036</v>
      </c>
      <c r="I245" s="57" t="s">
        <v>9</v>
      </c>
      <c r="J245" s="58">
        <v>3089.8867662399298</v>
      </c>
      <c r="K245" s="59">
        <v>0.60461148681394905</v>
      </c>
      <c r="L245" s="26">
        <f t="shared" si="14"/>
        <v>2.052129371917466</v>
      </c>
      <c r="M245" s="60">
        <v>38.708046505735183</v>
      </c>
      <c r="N245" s="61" t="s">
        <v>29</v>
      </c>
      <c r="O245" s="24">
        <f t="shared" si="12"/>
        <v>0</v>
      </c>
      <c r="P245" s="163">
        <f t="shared" si="15"/>
        <v>1</v>
      </c>
      <c r="Q245" s="166">
        <v>3</v>
      </c>
      <c r="R245" s="166">
        <v>1</v>
      </c>
      <c r="S245" s="166">
        <v>1</v>
      </c>
      <c r="T245" s="20"/>
      <c r="U245" s="20"/>
      <c r="V245" s="20"/>
      <c r="W245" s="20"/>
      <c r="X245" s="20"/>
      <c r="Y245" s="20"/>
      <c r="Z245" s="6"/>
      <c r="AA245" s="6"/>
      <c r="AB245" s="111"/>
      <c r="AC245" s="24"/>
      <c r="AI245" s="111"/>
      <c r="AM245" s="111"/>
    </row>
    <row r="246" spans="1:39" x14ac:dyDescent="0.25">
      <c r="A246" s="10"/>
      <c r="B246" s="10"/>
      <c r="C246" s="2" t="s">
        <v>647</v>
      </c>
      <c r="D246" s="51" t="s">
        <v>445</v>
      </c>
      <c r="E246" s="52" t="s">
        <v>518</v>
      </c>
      <c r="F246" s="38">
        <v>2</v>
      </c>
      <c r="G246" s="41">
        <v>0.64415485589270427</v>
      </c>
      <c r="H246" s="41">
        <v>0.6785417408858806</v>
      </c>
      <c r="I246" s="57" t="s">
        <v>9</v>
      </c>
      <c r="J246" s="58">
        <v>3089.8867662399298</v>
      </c>
      <c r="K246" s="59">
        <v>0.60461148681394905</v>
      </c>
      <c r="L246" s="26">
        <f t="shared" si="14"/>
        <v>2.0351386141432064</v>
      </c>
      <c r="M246" s="60">
        <v>38.508995749925923</v>
      </c>
      <c r="N246" s="61" t="s">
        <v>29</v>
      </c>
      <c r="O246" s="24">
        <f t="shared" si="12"/>
        <v>0</v>
      </c>
      <c r="P246" s="163">
        <f t="shared" si="15"/>
        <v>0</v>
      </c>
      <c r="Q246" s="166">
        <v>4</v>
      </c>
      <c r="R246" s="166">
        <v>1</v>
      </c>
      <c r="S246" s="166">
        <v>1</v>
      </c>
      <c r="T246" s="20"/>
      <c r="U246" s="20"/>
      <c r="V246" s="20"/>
      <c r="W246" s="20"/>
      <c r="X246" s="20"/>
      <c r="Y246" s="20"/>
      <c r="Z246" s="6"/>
      <c r="AA246" s="6"/>
      <c r="AB246" s="111"/>
      <c r="AC246" s="24"/>
      <c r="AI246" s="111"/>
      <c r="AM246" s="111"/>
    </row>
    <row r="247" spans="1:39" x14ac:dyDescent="0.25">
      <c r="A247" s="10"/>
      <c r="B247" s="10"/>
      <c r="C247" s="2" t="s">
        <v>647</v>
      </c>
      <c r="D247" s="51" t="s">
        <v>445</v>
      </c>
      <c r="E247" s="52" t="s">
        <v>519</v>
      </c>
      <c r="F247" s="38">
        <v>1</v>
      </c>
      <c r="G247" s="41">
        <v>0.66325959115093802</v>
      </c>
      <c r="H247" s="41">
        <v>0.67971672082899015</v>
      </c>
      <c r="I247" s="57" t="s">
        <v>9</v>
      </c>
      <c r="J247" s="58">
        <v>3089.8867662399298</v>
      </c>
      <c r="K247" s="59">
        <v>0.60461148681394905</v>
      </c>
      <c r="L247" s="26">
        <f t="shared" si="14"/>
        <v>2.0954979890378223</v>
      </c>
      <c r="M247" s="60">
        <v>39.056391177094817</v>
      </c>
      <c r="N247" s="61" t="s">
        <v>29</v>
      </c>
      <c r="O247" s="24">
        <f t="shared" si="12"/>
        <v>0</v>
      </c>
      <c r="P247" s="163">
        <f t="shared" si="15"/>
        <v>1</v>
      </c>
      <c r="Q247" s="166">
        <v>5</v>
      </c>
      <c r="R247" s="166">
        <v>1</v>
      </c>
      <c r="S247" s="166">
        <v>1</v>
      </c>
      <c r="T247" s="20"/>
      <c r="U247" s="20"/>
      <c r="V247" s="20"/>
      <c r="W247" s="20"/>
      <c r="X247" s="20"/>
      <c r="Y247" s="20"/>
      <c r="Z247" s="6"/>
      <c r="AA247" s="6"/>
      <c r="AB247" s="111"/>
      <c r="AC247" s="24"/>
      <c r="AD247" s="25"/>
      <c r="AI247" s="111"/>
      <c r="AM247" s="111"/>
    </row>
    <row r="248" spans="1:39" x14ac:dyDescent="0.25">
      <c r="A248" s="10"/>
      <c r="B248" s="10"/>
      <c r="C248" s="2" t="s">
        <v>647</v>
      </c>
      <c r="D248" s="51" t="s">
        <v>445</v>
      </c>
      <c r="E248" s="52" t="s">
        <v>519</v>
      </c>
      <c r="F248" s="38">
        <v>2</v>
      </c>
      <c r="G248" s="41">
        <v>0.63793218528901352</v>
      </c>
      <c r="H248" s="41">
        <v>0.67606052498587943</v>
      </c>
      <c r="I248" s="57" t="s">
        <v>9</v>
      </c>
      <c r="J248" s="58">
        <v>3089.8867662399298</v>
      </c>
      <c r="K248" s="59">
        <v>0.60461148681394905</v>
      </c>
      <c r="L248" s="26">
        <f t="shared" si="14"/>
        <v>2.0154787495736621</v>
      </c>
      <c r="M248" s="60">
        <v>38.387800845665865</v>
      </c>
      <c r="N248" s="61" t="s">
        <v>29</v>
      </c>
      <c r="O248" s="24">
        <f t="shared" si="12"/>
        <v>0</v>
      </c>
      <c r="P248" s="163">
        <f t="shared" si="15"/>
        <v>0</v>
      </c>
      <c r="Q248" s="166">
        <v>6</v>
      </c>
      <c r="R248" s="166">
        <v>1</v>
      </c>
      <c r="S248" s="166">
        <v>1</v>
      </c>
      <c r="T248" s="20"/>
      <c r="U248" s="20"/>
      <c r="V248" s="20"/>
      <c r="W248" s="20"/>
      <c r="X248" s="20"/>
      <c r="Y248" s="20"/>
      <c r="Z248" s="6"/>
      <c r="AA248" s="6"/>
      <c r="AB248" s="111"/>
      <c r="AC248" s="24"/>
      <c r="AI248" s="111"/>
      <c r="AM248" s="111"/>
    </row>
    <row r="249" spans="1:39" x14ac:dyDescent="0.25">
      <c r="A249" s="10"/>
      <c r="B249" s="10"/>
      <c r="C249" s="2" t="s">
        <v>647</v>
      </c>
      <c r="D249" s="51" t="s">
        <v>445</v>
      </c>
      <c r="E249" s="52" t="s">
        <v>520</v>
      </c>
      <c r="F249" s="38">
        <v>1</v>
      </c>
      <c r="G249" s="41">
        <v>0.64633445824657132</v>
      </c>
      <c r="H249" s="41">
        <v>0.68293440129148419</v>
      </c>
      <c r="I249" s="57" t="s">
        <v>9</v>
      </c>
      <c r="J249" s="58">
        <v>3089.8867662399298</v>
      </c>
      <c r="K249" s="59">
        <v>0.60461148681394905</v>
      </c>
      <c r="L249" s="26">
        <f t="shared" si="14"/>
        <v>2.0420248354815289</v>
      </c>
      <c r="M249" s="60">
        <v>38.447375905753191</v>
      </c>
      <c r="N249" s="61" t="s">
        <v>29</v>
      </c>
      <c r="O249" s="24">
        <f t="shared" si="12"/>
        <v>0</v>
      </c>
      <c r="P249" s="163">
        <f t="shared" si="15"/>
        <v>1</v>
      </c>
      <c r="Q249" s="166">
        <v>7</v>
      </c>
      <c r="R249" s="166">
        <v>1</v>
      </c>
      <c r="S249" s="166">
        <v>1</v>
      </c>
      <c r="T249" s="20"/>
      <c r="U249" s="20"/>
      <c r="V249" s="20"/>
      <c r="W249" s="20"/>
      <c r="X249" s="20"/>
      <c r="Y249" s="20"/>
      <c r="Z249" s="6"/>
      <c r="AA249" s="6"/>
      <c r="AB249" s="111"/>
      <c r="AC249" s="24"/>
      <c r="AI249" s="111"/>
      <c r="AM249" s="111"/>
    </row>
    <row r="250" spans="1:39" x14ac:dyDescent="0.25">
      <c r="A250" s="10"/>
      <c r="B250" s="10"/>
      <c r="C250" s="2" t="s">
        <v>647</v>
      </c>
      <c r="D250" s="51" t="s">
        <v>445</v>
      </c>
      <c r="E250" s="52" t="s">
        <v>520</v>
      </c>
      <c r="F250" s="38">
        <v>2</v>
      </c>
      <c r="G250" s="41">
        <v>0.62245062865638845</v>
      </c>
      <c r="H250" s="41">
        <v>0.66357450273351171</v>
      </c>
      <c r="I250" s="57" t="s">
        <v>9</v>
      </c>
      <c r="J250" s="58">
        <v>3089.8867662399298</v>
      </c>
      <c r="K250" s="59">
        <v>0.60461148681394905</v>
      </c>
      <c r="L250" s="26">
        <f t="shared" si="14"/>
        <v>1.9665664213937621</v>
      </c>
      <c r="M250" s="60">
        <v>38.268653493378935</v>
      </c>
      <c r="N250" s="61" t="s">
        <v>29</v>
      </c>
      <c r="O250" s="24">
        <f t="shared" si="12"/>
        <v>0</v>
      </c>
      <c r="P250" s="163">
        <f t="shared" si="15"/>
        <v>0</v>
      </c>
      <c r="Q250" s="166">
        <v>8</v>
      </c>
      <c r="R250" s="166">
        <v>1</v>
      </c>
      <c r="S250" s="166">
        <v>1</v>
      </c>
      <c r="T250" s="20"/>
      <c r="U250" s="20"/>
      <c r="V250" s="20"/>
      <c r="W250" s="20"/>
      <c r="X250" s="20"/>
      <c r="Y250" s="20"/>
      <c r="Z250" s="6"/>
      <c r="AA250" s="6"/>
      <c r="AB250" s="111"/>
      <c r="AC250" s="24"/>
      <c r="AI250" s="111"/>
      <c r="AM250" s="111"/>
    </row>
    <row r="251" spans="1:39" x14ac:dyDescent="0.25">
      <c r="A251" s="10"/>
      <c r="B251" s="10"/>
      <c r="C251" s="2" t="s">
        <v>647</v>
      </c>
      <c r="D251" s="51" t="s">
        <v>445</v>
      </c>
      <c r="E251" s="52" t="s">
        <v>520</v>
      </c>
      <c r="F251" s="38">
        <v>3</v>
      </c>
      <c r="G251" s="41">
        <v>0.65082707788458272</v>
      </c>
      <c r="H251" s="41">
        <v>0.68400023677045108</v>
      </c>
      <c r="I251" s="57" t="s">
        <v>9</v>
      </c>
      <c r="J251" s="58">
        <v>3089.8867662399298</v>
      </c>
      <c r="K251" s="59">
        <v>0.60461148681394905</v>
      </c>
      <c r="L251" s="26">
        <f t="shared" si="14"/>
        <v>2.0562187884112229</v>
      </c>
      <c r="M251" s="60">
        <v>38.554884678559077</v>
      </c>
      <c r="N251" s="61" t="s">
        <v>29</v>
      </c>
      <c r="O251" s="24">
        <f t="shared" si="12"/>
        <v>0</v>
      </c>
      <c r="P251" s="163">
        <f t="shared" si="15"/>
        <v>0</v>
      </c>
      <c r="Q251" s="166">
        <v>9</v>
      </c>
      <c r="R251" s="166">
        <v>1</v>
      </c>
      <c r="S251" s="166">
        <v>1</v>
      </c>
      <c r="T251" s="20"/>
      <c r="U251" s="20"/>
      <c r="V251" s="20"/>
      <c r="W251" s="20"/>
      <c r="X251" s="20"/>
      <c r="Y251" s="20"/>
      <c r="Z251" s="6"/>
      <c r="AA251" s="6"/>
      <c r="AB251" s="111"/>
      <c r="AC251" s="24"/>
      <c r="AI251" s="111"/>
      <c r="AM251" s="111"/>
    </row>
    <row r="252" spans="1:39" x14ac:dyDescent="0.25">
      <c r="A252" s="10"/>
      <c r="B252" s="10"/>
      <c r="C252" s="2" t="s">
        <v>647</v>
      </c>
      <c r="D252" s="51" t="s">
        <v>445</v>
      </c>
      <c r="E252" s="52" t="s">
        <v>33</v>
      </c>
      <c r="F252" s="38">
        <v>2</v>
      </c>
      <c r="G252" s="41">
        <v>0.63986479898599236</v>
      </c>
      <c r="H252" s="41">
        <v>0.67335168052465166</v>
      </c>
      <c r="I252" s="57" t="s">
        <v>9</v>
      </c>
      <c r="J252" s="58">
        <v>3089.8867662399298</v>
      </c>
      <c r="K252" s="59">
        <v>0.60461148681394905</v>
      </c>
      <c r="L252" s="26">
        <f t="shared" si="14"/>
        <v>2.0215846365742234</v>
      </c>
      <c r="M252" s="60">
        <v>38.528937640148207</v>
      </c>
      <c r="N252" s="61" t="s">
        <v>29</v>
      </c>
      <c r="O252" s="24">
        <f t="shared" si="12"/>
        <v>0</v>
      </c>
      <c r="P252" s="163">
        <f t="shared" si="15"/>
        <v>0</v>
      </c>
      <c r="Q252" s="166">
        <v>10</v>
      </c>
      <c r="R252" s="166">
        <v>1</v>
      </c>
      <c r="S252" s="166">
        <v>1</v>
      </c>
      <c r="T252" s="20"/>
      <c r="U252" s="20"/>
      <c r="V252" s="20"/>
      <c r="W252" s="20"/>
      <c r="X252" s="20"/>
      <c r="Y252" s="20"/>
      <c r="Z252" s="6"/>
      <c r="AA252" s="6"/>
      <c r="AB252" s="111"/>
      <c r="AC252" s="24"/>
      <c r="AI252" s="111"/>
      <c r="AM252" s="111"/>
    </row>
    <row r="253" spans="1:39" x14ac:dyDescent="0.25">
      <c r="A253" s="10"/>
      <c r="B253" s="10"/>
      <c r="C253" s="2" t="s">
        <v>647</v>
      </c>
      <c r="D253" s="51" t="s">
        <v>445</v>
      </c>
      <c r="E253" s="52" t="s">
        <v>521</v>
      </c>
      <c r="F253" s="38">
        <v>1</v>
      </c>
      <c r="G253" s="41">
        <v>0.66081693379319673</v>
      </c>
      <c r="H253" s="41">
        <v>0.69723230081861531</v>
      </c>
      <c r="I253" s="57" t="s">
        <v>9</v>
      </c>
      <c r="J253" s="58">
        <v>3089.8867662399298</v>
      </c>
      <c r="K253" s="59">
        <v>0.60461148681394905</v>
      </c>
      <c r="L253" s="26">
        <f t="shared" si="14"/>
        <v>2.0877806734507631</v>
      </c>
      <c r="M253" s="60">
        <v>38.476241761894634</v>
      </c>
      <c r="N253" s="61" t="s">
        <v>29</v>
      </c>
      <c r="O253" s="24">
        <f t="shared" si="12"/>
        <v>0</v>
      </c>
      <c r="P253" s="163">
        <f t="shared" si="15"/>
        <v>1</v>
      </c>
      <c r="Q253" s="166">
        <v>11</v>
      </c>
      <c r="R253" s="166">
        <v>1</v>
      </c>
      <c r="S253" s="166">
        <v>1</v>
      </c>
      <c r="T253" s="20"/>
      <c r="U253" s="20"/>
      <c r="V253" s="20"/>
      <c r="W253" s="20"/>
      <c r="X253" s="20"/>
      <c r="Y253" s="20"/>
      <c r="Z253" s="6"/>
      <c r="AA253" s="6"/>
      <c r="AB253" s="111"/>
      <c r="AC253" s="24"/>
      <c r="AI253" s="111"/>
      <c r="AM253" s="111"/>
    </row>
    <row r="254" spans="1:39" x14ac:dyDescent="0.25">
      <c r="A254" s="10"/>
      <c r="B254" s="10"/>
      <c r="C254" s="2" t="s">
        <v>647</v>
      </c>
      <c r="D254" s="51" t="s">
        <v>445</v>
      </c>
      <c r="E254" s="52" t="s">
        <v>524</v>
      </c>
      <c r="F254" s="38">
        <v>1</v>
      </c>
      <c r="G254" s="41">
        <v>0.6571100917431193</v>
      </c>
      <c r="H254" s="41">
        <v>0.68831758720930236</v>
      </c>
      <c r="I254" s="57" t="s">
        <v>9</v>
      </c>
      <c r="J254" s="58">
        <v>3089.8867662399298</v>
      </c>
      <c r="K254" s="59">
        <v>0.60461148681394905</v>
      </c>
      <c r="L254" s="26">
        <f t="shared" si="14"/>
        <v>2.0760693010631601</v>
      </c>
      <c r="M254" s="60">
        <v>38.621168685312782</v>
      </c>
      <c r="N254" s="61" t="s">
        <v>29</v>
      </c>
      <c r="O254" s="24">
        <f t="shared" si="12"/>
        <v>0</v>
      </c>
      <c r="P254" s="163">
        <f t="shared" si="15"/>
        <v>1</v>
      </c>
      <c r="Q254" s="166">
        <v>12</v>
      </c>
      <c r="R254" s="166">
        <v>1</v>
      </c>
      <c r="S254" s="166">
        <v>1</v>
      </c>
      <c r="T254" s="20"/>
      <c r="U254" s="20"/>
      <c r="V254" s="20"/>
      <c r="W254" s="20"/>
      <c r="X254" s="20"/>
      <c r="Y254" s="20"/>
      <c r="Z254" s="6"/>
      <c r="AA254" s="6"/>
      <c r="AB254" s="111"/>
      <c r="AC254" s="24"/>
      <c r="AI254" s="111"/>
      <c r="AM254" s="111"/>
    </row>
    <row r="255" spans="1:39" x14ac:dyDescent="0.25">
      <c r="A255" s="10"/>
      <c r="B255" s="10"/>
      <c r="C255" s="2" t="s">
        <v>647</v>
      </c>
      <c r="D255" s="51" t="s">
        <v>445</v>
      </c>
      <c r="E255" s="52" t="s">
        <v>32</v>
      </c>
      <c r="F255" s="38">
        <v>1</v>
      </c>
      <c r="G255" s="41">
        <v>0.66207630756550706</v>
      </c>
      <c r="H255" s="41">
        <v>0.70021342471518322</v>
      </c>
      <c r="I255" s="57" t="s">
        <v>9</v>
      </c>
      <c r="J255" s="58">
        <v>3089.8867662399298</v>
      </c>
      <c r="K255" s="59">
        <v>0.60461148681394905</v>
      </c>
      <c r="L255" s="26">
        <f t="shared" si="14"/>
        <v>2.0917595306622268</v>
      </c>
      <c r="M255" s="60">
        <v>38.428869815611002</v>
      </c>
      <c r="N255" s="61" t="s">
        <v>29</v>
      </c>
      <c r="O255" s="24">
        <f t="shared" si="12"/>
        <v>0</v>
      </c>
      <c r="P255" s="163">
        <f t="shared" si="15"/>
        <v>1</v>
      </c>
      <c r="Q255" s="166">
        <v>13</v>
      </c>
      <c r="R255" s="166">
        <v>1</v>
      </c>
      <c r="S255" s="166">
        <v>1</v>
      </c>
      <c r="T255" s="20"/>
      <c r="U255" s="20"/>
      <c r="V255" s="20"/>
      <c r="W255" s="20"/>
      <c r="X255" s="20"/>
      <c r="Y255" s="20"/>
      <c r="Z255" s="6"/>
      <c r="AA255" s="6"/>
      <c r="AB255" s="111"/>
      <c r="AC255" s="24"/>
      <c r="AI255" s="111"/>
      <c r="AM255" s="111"/>
    </row>
    <row r="256" spans="1:39" x14ac:dyDescent="0.25">
      <c r="A256" s="10"/>
      <c r="B256" s="10"/>
      <c r="C256" s="2" t="s">
        <v>647</v>
      </c>
      <c r="D256" s="51" t="s">
        <v>445</v>
      </c>
      <c r="E256" s="52" t="s">
        <v>31</v>
      </c>
      <c r="F256" s="38">
        <v>1</v>
      </c>
      <c r="G256" s="41">
        <v>0.65762347647987118</v>
      </c>
      <c r="H256" s="41">
        <v>0.69143028665766171</v>
      </c>
      <c r="I256" s="57" t="s">
        <v>9</v>
      </c>
      <c r="J256" s="58">
        <v>3089.8867662399298</v>
      </c>
      <c r="K256" s="59">
        <v>0.60461148681394905</v>
      </c>
      <c r="L256" s="26">
        <f t="shared" si="14"/>
        <v>2.0776912854231591</v>
      </c>
      <c r="M256" s="60">
        <v>38.546571112559569</v>
      </c>
      <c r="N256" s="61" t="s">
        <v>29</v>
      </c>
      <c r="O256" s="24">
        <f t="shared" si="12"/>
        <v>0</v>
      </c>
      <c r="P256" s="163">
        <f t="shared" si="15"/>
        <v>1</v>
      </c>
      <c r="Q256" s="166">
        <v>14</v>
      </c>
      <c r="R256" s="166">
        <v>1</v>
      </c>
      <c r="S256" s="166">
        <v>1</v>
      </c>
      <c r="T256" s="20"/>
      <c r="U256" s="20"/>
      <c r="V256" s="20"/>
      <c r="W256" s="20"/>
      <c r="X256" s="20"/>
      <c r="Y256" s="20"/>
      <c r="Z256" s="6"/>
      <c r="AA256" s="6"/>
      <c r="AB256" s="111"/>
      <c r="AC256" s="24"/>
      <c r="AI256" s="111"/>
      <c r="AM256" s="111"/>
    </row>
    <row r="257" spans="1:39" x14ac:dyDescent="0.25">
      <c r="A257" s="10"/>
      <c r="B257" s="10"/>
      <c r="C257" s="2" t="s">
        <v>647</v>
      </c>
      <c r="D257" s="51" t="s">
        <v>445</v>
      </c>
      <c r="E257" s="52" t="s">
        <v>30</v>
      </c>
      <c r="F257" s="38">
        <v>1</v>
      </c>
      <c r="G257" s="41">
        <v>0.65234950958394766</v>
      </c>
      <c r="H257" s="41">
        <v>0.67959667852906291</v>
      </c>
      <c r="I257" s="57" t="s">
        <v>9</v>
      </c>
      <c r="J257" s="58">
        <v>3089.8867662399298</v>
      </c>
      <c r="K257" s="59">
        <v>0.60461148681394905</v>
      </c>
      <c r="L257" s="26">
        <f t="shared" si="14"/>
        <v>2.0610287491068999</v>
      </c>
      <c r="M257" s="60">
        <v>38.730510970157098</v>
      </c>
      <c r="N257" s="61" t="s">
        <v>29</v>
      </c>
      <c r="O257" s="24">
        <f t="shared" si="12"/>
        <v>0</v>
      </c>
      <c r="P257" s="163">
        <f t="shared" si="15"/>
        <v>1</v>
      </c>
      <c r="Q257" s="166">
        <v>15</v>
      </c>
      <c r="R257" s="166">
        <v>1</v>
      </c>
      <c r="S257" s="166">
        <v>1</v>
      </c>
      <c r="T257" s="20"/>
      <c r="U257" s="20"/>
      <c r="V257" s="20"/>
      <c r="W257" s="20"/>
      <c r="X257" s="20"/>
      <c r="Y257" s="20"/>
      <c r="Z257" s="6"/>
      <c r="AA257" s="6"/>
      <c r="AB257" s="111"/>
      <c r="AC257" s="24"/>
      <c r="AI257" s="111"/>
      <c r="AM257" s="111"/>
    </row>
    <row r="258" spans="1:39" x14ac:dyDescent="0.25">
      <c r="A258" s="10"/>
      <c r="B258" s="10"/>
      <c r="C258" s="2" t="s">
        <v>647</v>
      </c>
      <c r="D258" s="51" t="s">
        <v>711</v>
      </c>
      <c r="E258" s="38" t="s">
        <v>30</v>
      </c>
      <c r="F258" s="38">
        <v>1</v>
      </c>
      <c r="G258" s="41">
        <v>1.1871773693991328</v>
      </c>
      <c r="H258" s="41">
        <v>1.1878869104601442</v>
      </c>
      <c r="I258" s="57" t="s">
        <v>12</v>
      </c>
      <c r="J258" s="58">
        <v>1696.80766954417</v>
      </c>
      <c r="K258" s="59">
        <v>0.61279470700705407</v>
      </c>
      <c r="L258" s="26">
        <f t="shared" si="14"/>
        <v>2.0597256293514525</v>
      </c>
      <c r="M258" s="60">
        <v>38.70861704391222</v>
      </c>
      <c r="N258" s="61" t="s">
        <v>29</v>
      </c>
      <c r="O258" s="24">
        <f t="shared" si="12"/>
        <v>1</v>
      </c>
      <c r="P258" s="163">
        <f t="shared" si="15"/>
        <v>1</v>
      </c>
      <c r="Q258" s="166">
        <v>16</v>
      </c>
      <c r="R258" s="166">
        <v>1</v>
      </c>
      <c r="S258" s="166">
        <v>1</v>
      </c>
      <c r="T258" s="27"/>
      <c r="U258" s="27"/>
      <c r="V258" s="24"/>
      <c r="W258" s="24"/>
      <c r="X258" s="27"/>
      <c r="Y258" s="27"/>
      <c r="Z258" s="6"/>
      <c r="AA258" s="6"/>
      <c r="AB258" s="111"/>
      <c r="AC258" s="24"/>
      <c r="AI258" s="111"/>
      <c r="AM258" s="111"/>
    </row>
    <row r="259" spans="1:39" x14ac:dyDescent="0.25">
      <c r="A259" s="10"/>
      <c r="B259" s="10"/>
      <c r="C259" s="2" t="s">
        <v>647</v>
      </c>
      <c r="D259" s="51" t="s">
        <v>711</v>
      </c>
      <c r="E259" s="38" t="s">
        <v>30</v>
      </c>
      <c r="F259" s="38">
        <v>2</v>
      </c>
      <c r="G259" s="41">
        <v>1.1822121998677311</v>
      </c>
      <c r="H259" s="41">
        <v>1.1918424734128945</v>
      </c>
      <c r="I259" s="57" t="s">
        <v>12</v>
      </c>
      <c r="J259" s="58">
        <v>1696.80766954417</v>
      </c>
      <c r="K259" s="59">
        <v>0.61279470700705407</v>
      </c>
      <c r="L259" s="26">
        <f t="shared" si="14"/>
        <v>2.0511111735830792</v>
      </c>
      <c r="M259" s="60">
        <v>38.558515720606799</v>
      </c>
      <c r="N259" s="61" t="s">
        <v>29</v>
      </c>
      <c r="O259" s="24">
        <f t="shared" ref="O259:O322" si="16">IF(D259=D258,0,1)</f>
        <v>0</v>
      </c>
      <c r="P259" s="163">
        <f t="shared" si="15"/>
        <v>0</v>
      </c>
      <c r="Q259" s="166">
        <v>17</v>
      </c>
      <c r="R259" s="166">
        <v>1</v>
      </c>
      <c r="S259" s="166">
        <v>1</v>
      </c>
      <c r="T259" s="20"/>
      <c r="U259" s="20"/>
      <c r="V259" s="20"/>
      <c r="W259" s="20"/>
      <c r="X259" s="20"/>
      <c r="Y259" s="20"/>
      <c r="Z259" s="6"/>
      <c r="AA259" s="6"/>
      <c r="AB259" s="111"/>
      <c r="AC259" s="24"/>
      <c r="AI259" s="111"/>
      <c r="AM259" s="111"/>
    </row>
    <row r="260" spans="1:39" x14ac:dyDescent="0.25">
      <c r="A260" s="10"/>
      <c r="B260" s="10"/>
      <c r="C260" s="2" t="s">
        <v>647</v>
      </c>
      <c r="D260" s="51" t="s">
        <v>711</v>
      </c>
      <c r="E260" s="38" t="s">
        <v>30</v>
      </c>
      <c r="F260" s="38">
        <v>3</v>
      </c>
      <c r="G260" s="41">
        <v>1.1873662389091608</v>
      </c>
      <c r="H260" s="41">
        <v>1.1973892998549422</v>
      </c>
      <c r="I260" s="57" t="s">
        <v>12</v>
      </c>
      <c r="J260" s="58">
        <v>1696.80766954417</v>
      </c>
      <c r="K260" s="59">
        <v>0.61279470700705407</v>
      </c>
      <c r="L260" s="26">
        <f t="shared" si="14"/>
        <v>2.0600533136389361</v>
      </c>
      <c r="M260" s="60">
        <v>38.552653588251083</v>
      </c>
      <c r="N260" s="61" t="s">
        <v>29</v>
      </c>
      <c r="O260" s="24">
        <f t="shared" si="16"/>
        <v>0</v>
      </c>
      <c r="P260" s="163">
        <f t="shared" si="15"/>
        <v>0</v>
      </c>
      <c r="Q260" s="166">
        <v>18</v>
      </c>
      <c r="R260" s="166">
        <v>1</v>
      </c>
      <c r="S260" s="166">
        <v>1</v>
      </c>
      <c r="T260" s="20"/>
      <c r="U260" s="20"/>
      <c r="V260" s="20"/>
      <c r="W260" s="20"/>
      <c r="X260" s="20"/>
      <c r="Y260" s="20"/>
      <c r="Z260" s="6"/>
      <c r="AA260" s="6"/>
      <c r="AB260" s="111"/>
      <c r="AC260" s="24"/>
      <c r="AI260" s="111"/>
      <c r="AM260" s="111"/>
    </row>
    <row r="261" spans="1:39" x14ac:dyDescent="0.25">
      <c r="A261" s="10"/>
      <c r="B261" s="10"/>
      <c r="C261" s="2" t="s">
        <v>647</v>
      </c>
      <c r="D261" s="51" t="s">
        <v>711</v>
      </c>
      <c r="E261" s="38" t="s">
        <v>30</v>
      </c>
      <c r="F261" s="38">
        <v>4</v>
      </c>
      <c r="G261" s="41">
        <v>1.1798958437500002</v>
      </c>
      <c r="H261" s="41">
        <v>1.1984332633331023</v>
      </c>
      <c r="I261" s="57" t="s">
        <v>12</v>
      </c>
      <c r="J261" s="58">
        <v>1696.80766954417</v>
      </c>
      <c r="K261" s="59">
        <v>0.61279470700705407</v>
      </c>
      <c r="L261" s="26">
        <f t="shared" si="14"/>
        <v>2.0470923486076584</v>
      </c>
      <c r="M261" s="60">
        <v>38.408716520050803</v>
      </c>
      <c r="N261" s="61" t="s">
        <v>29</v>
      </c>
      <c r="O261" s="24">
        <f t="shared" si="16"/>
        <v>0</v>
      </c>
      <c r="P261" s="163">
        <f t="shared" si="15"/>
        <v>0</v>
      </c>
      <c r="Q261" s="166">
        <v>19</v>
      </c>
      <c r="R261" s="166">
        <v>1</v>
      </c>
      <c r="S261" s="166">
        <v>1</v>
      </c>
      <c r="T261" s="20"/>
      <c r="U261" s="20"/>
      <c r="V261" s="20"/>
      <c r="W261" s="20"/>
      <c r="X261" s="20"/>
      <c r="Y261" s="20"/>
      <c r="Z261" s="6"/>
      <c r="AA261" s="6"/>
      <c r="AB261" s="111"/>
      <c r="AC261" s="24"/>
      <c r="AI261" s="111"/>
      <c r="AM261" s="111"/>
    </row>
    <row r="262" spans="1:39" x14ac:dyDescent="0.25">
      <c r="A262" s="10"/>
      <c r="B262" s="10"/>
      <c r="C262" s="2" t="s">
        <v>647</v>
      </c>
      <c r="D262" s="51" t="s">
        <v>289</v>
      </c>
      <c r="E262" s="38" t="s">
        <v>30</v>
      </c>
      <c r="F262" s="38">
        <v>1</v>
      </c>
      <c r="G262" s="41">
        <v>1.1834553079516485</v>
      </c>
      <c r="H262" s="41">
        <v>1.1971441152418696</v>
      </c>
      <c r="I262" s="57" t="s">
        <v>12</v>
      </c>
      <c r="J262" s="58">
        <v>1696.80766954417</v>
      </c>
      <c r="K262" s="59">
        <v>0.61279470700705407</v>
      </c>
      <c r="L262" s="26">
        <f t="shared" si="14"/>
        <v>2.0532679377250664</v>
      </c>
      <c r="M262" s="60">
        <v>38.490700069629959</v>
      </c>
      <c r="N262" s="61" t="s">
        <v>29</v>
      </c>
      <c r="O262" s="24">
        <f t="shared" si="16"/>
        <v>1</v>
      </c>
      <c r="P262" s="163">
        <f t="shared" si="15"/>
        <v>1</v>
      </c>
      <c r="Q262" s="166">
        <v>20</v>
      </c>
      <c r="R262" s="166">
        <v>1</v>
      </c>
      <c r="S262" s="166">
        <v>1</v>
      </c>
      <c r="T262" s="20"/>
      <c r="U262" s="20"/>
      <c r="V262" s="20"/>
      <c r="W262" s="20"/>
      <c r="X262" s="20"/>
      <c r="Y262" s="20"/>
      <c r="Z262" s="6"/>
      <c r="AA262" s="6"/>
      <c r="AB262" s="111"/>
      <c r="AC262" s="24"/>
      <c r="AI262" s="111"/>
      <c r="AM262" s="111"/>
    </row>
    <row r="263" spans="1:39" x14ac:dyDescent="0.25">
      <c r="A263" s="10"/>
      <c r="B263" s="10"/>
      <c r="C263" s="2" t="s">
        <v>647</v>
      </c>
      <c r="D263" s="51" t="s">
        <v>289</v>
      </c>
      <c r="E263" s="38" t="s">
        <v>30</v>
      </c>
      <c r="F263" s="38">
        <v>2</v>
      </c>
      <c r="G263" s="41">
        <v>1.2056969524622019</v>
      </c>
      <c r="H263" s="41">
        <v>1.2093632241170085</v>
      </c>
      <c r="I263" s="57" t="s">
        <v>12</v>
      </c>
      <c r="J263" s="58">
        <v>1696.80766954417</v>
      </c>
      <c r="K263" s="59">
        <v>0.61279470700705407</v>
      </c>
      <c r="L263" s="26">
        <f t="shared" si="14"/>
        <v>2.0918566831123688</v>
      </c>
      <c r="M263" s="60">
        <v>38.659964695800696</v>
      </c>
      <c r="N263" s="61" t="s">
        <v>29</v>
      </c>
      <c r="O263" s="24">
        <f t="shared" si="16"/>
        <v>0</v>
      </c>
      <c r="P263" s="163">
        <f t="shared" si="15"/>
        <v>0</v>
      </c>
      <c r="Q263" s="166">
        <v>21</v>
      </c>
      <c r="R263" s="166">
        <v>1</v>
      </c>
      <c r="S263" s="166">
        <v>1</v>
      </c>
      <c r="T263" s="20"/>
      <c r="U263" s="20"/>
      <c r="V263" s="20"/>
      <c r="W263" s="20"/>
      <c r="X263" s="20"/>
      <c r="Y263" s="20"/>
      <c r="Z263" s="6"/>
      <c r="AA263" s="6"/>
      <c r="AB263" s="111"/>
      <c r="AC263" s="24"/>
      <c r="AI263" s="111"/>
      <c r="AM263" s="111"/>
    </row>
    <row r="264" spans="1:39" x14ac:dyDescent="0.25">
      <c r="A264" s="10"/>
      <c r="B264" s="10"/>
      <c r="C264" s="2" t="s">
        <v>647</v>
      </c>
      <c r="D264" s="51" t="s">
        <v>289</v>
      </c>
      <c r="E264" s="38" t="s">
        <v>30</v>
      </c>
      <c r="F264" s="38">
        <v>3</v>
      </c>
      <c r="G264" s="41">
        <v>1.211037160288408</v>
      </c>
      <c r="H264" s="41">
        <v>1.2075784638938507</v>
      </c>
      <c r="I264" s="57" t="s">
        <v>12</v>
      </c>
      <c r="J264" s="58">
        <v>1696.80766954417</v>
      </c>
      <c r="K264" s="59">
        <v>0.61279470700705407</v>
      </c>
      <c r="L264" s="26">
        <f t="shared" si="14"/>
        <v>2.1011218217590626</v>
      </c>
      <c r="M264" s="60">
        <v>38.777507895305078</v>
      </c>
      <c r="N264" s="61" t="s">
        <v>29</v>
      </c>
      <c r="O264" s="24">
        <f t="shared" si="16"/>
        <v>0</v>
      </c>
      <c r="P264" s="163">
        <f t="shared" si="15"/>
        <v>0</v>
      </c>
      <c r="Q264" s="166">
        <v>22</v>
      </c>
      <c r="R264" s="166">
        <v>1</v>
      </c>
      <c r="S264" s="166">
        <v>1</v>
      </c>
      <c r="T264" s="20"/>
      <c r="U264" s="20"/>
      <c r="V264" s="20"/>
      <c r="W264" s="20"/>
      <c r="X264" s="20"/>
      <c r="Y264" s="20"/>
      <c r="Z264" s="6"/>
      <c r="AA264" s="6"/>
      <c r="AB264" s="111"/>
      <c r="AC264" s="24"/>
      <c r="AI264" s="111"/>
      <c r="AM264" s="111"/>
    </row>
    <row r="265" spans="1:39" x14ac:dyDescent="0.25">
      <c r="A265" s="10"/>
      <c r="B265" s="10"/>
      <c r="C265" s="2" t="s">
        <v>647</v>
      </c>
      <c r="D265" s="51" t="s">
        <v>289</v>
      </c>
      <c r="E265" s="38" t="s">
        <v>31</v>
      </c>
      <c r="F265" s="38">
        <v>1</v>
      </c>
      <c r="G265" s="41">
        <v>1.2198281445658274</v>
      </c>
      <c r="H265" s="41">
        <v>1.195520021144443</v>
      </c>
      <c r="I265" s="57" t="s">
        <v>12</v>
      </c>
      <c r="J265" s="58">
        <v>1696.80766954417</v>
      </c>
      <c r="K265" s="59">
        <v>0.61279470700705407</v>
      </c>
      <c r="L265" s="26">
        <f t="shared" si="14"/>
        <v>2.1163739787578022</v>
      </c>
      <c r="M265" s="60">
        <v>39.120039311766988</v>
      </c>
      <c r="N265" s="61" t="s">
        <v>29</v>
      </c>
      <c r="O265" s="24">
        <f t="shared" si="16"/>
        <v>0</v>
      </c>
      <c r="P265" s="163">
        <f t="shared" si="15"/>
        <v>1</v>
      </c>
      <c r="Q265" s="166">
        <v>23</v>
      </c>
      <c r="R265" s="166">
        <v>1</v>
      </c>
      <c r="S265" s="166">
        <v>1</v>
      </c>
      <c r="T265" s="20"/>
      <c r="U265" s="20"/>
      <c r="V265" s="20"/>
      <c r="W265" s="20"/>
      <c r="X265" s="20"/>
      <c r="Y265" s="20"/>
      <c r="Z265" s="6"/>
      <c r="AA265" s="6"/>
      <c r="AB265" s="111"/>
      <c r="AC265" s="24"/>
      <c r="AI265" s="111"/>
      <c r="AM265" s="111"/>
    </row>
    <row r="266" spans="1:39" x14ac:dyDescent="0.25">
      <c r="A266" s="10"/>
      <c r="B266" s="10"/>
      <c r="C266" s="2" t="s">
        <v>647</v>
      </c>
      <c r="D266" s="51" t="s">
        <v>289</v>
      </c>
      <c r="E266" s="38" t="s">
        <v>31</v>
      </c>
      <c r="F266" s="38">
        <v>2</v>
      </c>
      <c r="G266" s="41">
        <v>1.1943390839756922</v>
      </c>
      <c r="H266" s="41">
        <v>1.1926926926926926</v>
      </c>
      <c r="I266" s="57" t="s">
        <v>12</v>
      </c>
      <c r="J266" s="58">
        <v>1696.80766954417</v>
      </c>
      <c r="K266" s="59">
        <v>0.61279470700705407</v>
      </c>
      <c r="L266" s="26">
        <f t="shared" si="14"/>
        <v>2.0721510406199521</v>
      </c>
      <c r="M266" s="60">
        <v>38.748019653922029</v>
      </c>
      <c r="N266" s="61" t="s">
        <v>29</v>
      </c>
      <c r="O266" s="24">
        <f t="shared" si="16"/>
        <v>0</v>
      </c>
      <c r="P266" s="163">
        <f t="shared" si="15"/>
        <v>0</v>
      </c>
      <c r="Q266" s="166">
        <v>24</v>
      </c>
      <c r="R266" s="166">
        <v>1</v>
      </c>
      <c r="S266" s="166">
        <v>1</v>
      </c>
      <c r="T266" s="20"/>
      <c r="U266" s="20"/>
      <c r="V266" s="20"/>
      <c r="W266" s="20"/>
      <c r="X266" s="20"/>
      <c r="Y266" s="20"/>
      <c r="Z266" s="6"/>
      <c r="AA266" s="6"/>
      <c r="AB266" s="111"/>
      <c r="AC266" s="24"/>
      <c r="AI266" s="111"/>
      <c r="AM266" s="111"/>
    </row>
    <row r="267" spans="1:39" x14ac:dyDescent="0.25">
      <c r="A267" s="10"/>
      <c r="B267" s="10"/>
      <c r="C267" s="2" t="s">
        <v>647</v>
      </c>
      <c r="D267" s="51" t="s">
        <v>289</v>
      </c>
      <c r="E267" s="38" t="s">
        <v>31</v>
      </c>
      <c r="F267" s="38">
        <v>3</v>
      </c>
      <c r="G267" s="41">
        <v>1.216368897258072</v>
      </c>
      <c r="H267" s="41">
        <v>1.2074154021966861</v>
      </c>
      <c r="I267" s="57" t="s">
        <v>12</v>
      </c>
      <c r="J267" s="58">
        <v>1696.80766954417</v>
      </c>
      <c r="K267" s="59">
        <v>0.61279470700705407</v>
      </c>
      <c r="L267" s="26">
        <f t="shared" si="14"/>
        <v>2.1103722636630686</v>
      </c>
      <c r="M267" s="60">
        <v>38.867570805494623</v>
      </c>
      <c r="N267" s="61" t="s">
        <v>29</v>
      </c>
      <c r="O267" s="24">
        <f t="shared" si="16"/>
        <v>0</v>
      </c>
      <c r="P267" s="163">
        <f t="shared" si="15"/>
        <v>0</v>
      </c>
      <c r="Q267" s="166">
        <v>25</v>
      </c>
      <c r="R267" s="166">
        <v>1</v>
      </c>
      <c r="S267" s="166">
        <v>1</v>
      </c>
      <c r="T267" s="20"/>
      <c r="U267" s="20"/>
      <c r="V267" s="20"/>
      <c r="W267" s="20"/>
      <c r="X267" s="20"/>
      <c r="Y267" s="20"/>
      <c r="Z267" s="6"/>
      <c r="AA267" s="6"/>
      <c r="AB267" s="111"/>
      <c r="AC267" s="24"/>
      <c r="AI267" s="111"/>
      <c r="AM267" s="111"/>
    </row>
    <row r="268" spans="1:39" x14ac:dyDescent="0.25">
      <c r="A268" s="10"/>
      <c r="B268" s="10"/>
      <c r="C268" s="2" t="s">
        <v>647</v>
      </c>
      <c r="D268" s="51" t="s">
        <v>289</v>
      </c>
      <c r="E268" s="38" t="s">
        <v>32</v>
      </c>
      <c r="F268" s="38">
        <v>1</v>
      </c>
      <c r="G268" s="41">
        <v>1.2207446808510638</v>
      </c>
      <c r="H268" s="41">
        <v>1.1996190476190476</v>
      </c>
      <c r="I268" s="57" t="s">
        <v>12</v>
      </c>
      <c r="J268" s="58">
        <v>1696.80766954417</v>
      </c>
      <c r="K268" s="59">
        <v>0.61279470700705407</v>
      </c>
      <c r="L268" s="26">
        <f t="shared" si="14"/>
        <v>2.1179641482856186</v>
      </c>
      <c r="M268" s="60">
        <v>39.067212190558507</v>
      </c>
      <c r="N268" s="61" t="s">
        <v>29</v>
      </c>
      <c r="O268" s="24">
        <f t="shared" si="16"/>
        <v>0</v>
      </c>
      <c r="P268" s="163">
        <f t="shared" si="15"/>
        <v>1</v>
      </c>
      <c r="Q268" s="166">
        <v>26</v>
      </c>
      <c r="R268" s="166">
        <v>1</v>
      </c>
      <c r="S268" s="166">
        <v>1</v>
      </c>
      <c r="T268" s="20"/>
      <c r="U268" s="20"/>
      <c r="V268" s="20"/>
      <c r="W268" s="20"/>
      <c r="X268" s="20"/>
      <c r="Y268" s="20"/>
      <c r="Z268" s="6"/>
      <c r="AA268" s="6"/>
      <c r="AB268" s="111"/>
      <c r="AC268" s="24"/>
      <c r="AI268" s="111"/>
      <c r="AM268" s="111"/>
    </row>
    <row r="269" spans="1:39" x14ac:dyDescent="0.25">
      <c r="A269" s="10"/>
      <c r="B269" s="10"/>
      <c r="C269" s="2" t="s">
        <v>647</v>
      </c>
      <c r="D269" s="51" t="s">
        <v>289</v>
      </c>
      <c r="E269" s="38" t="s">
        <v>32</v>
      </c>
      <c r="F269" s="38">
        <v>2</v>
      </c>
      <c r="G269" s="41">
        <v>1.1645635040268745</v>
      </c>
      <c r="H269" s="41">
        <v>1.1755351681957187</v>
      </c>
      <c r="I269" s="57" t="s">
        <v>12</v>
      </c>
      <c r="J269" s="58">
        <v>1696.80766954417</v>
      </c>
      <c r="K269" s="59">
        <v>0.61279470700705407</v>
      </c>
      <c r="L269" s="26">
        <f t="shared" si="14"/>
        <v>2.020491089267928</v>
      </c>
      <c r="M269" s="60">
        <v>38.533218824535297</v>
      </c>
      <c r="N269" s="61" t="s">
        <v>29</v>
      </c>
      <c r="O269" s="24">
        <f t="shared" si="16"/>
        <v>0</v>
      </c>
      <c r="P269" s="163">
        <f t="shared" si="15"/>
        <v>0</v>
      </c>
      <c r="Q269" s="166">
        <v>27</v>
      </c>
      <c r="R269" s="166">
        <v>1</v>
      </c>
      <c r="S269" s="166">
        <v>1</v>
      </c>
      <c r="T269" s="20"/>
      <c r="U269" s="20"/>
      <c r="V269" s="20"/>
      <c r="W269" s="20"/>
      <c r="X269" s="20"/>
      <c r="Y269" s="20"/>
      <c r="Z269" s="6"/>
      <c r="AA269" s="6"/>
      <c r="AB269" s="111"/>
      <c r="AC269" s="24"/>
      <c r="AI269" s="111"/>
      <c r="AM269" s="111"/>
    </row>
    <row r="270" spans="1:39" x14ac:dyDescent="0.25">
      <c r="A270" s="10"/>
      <c r="B270" s="10"/>
      <c r="C270" s="2" t="s">
        <v>647</v>
      </c>
      <c r="D270" s="51" t="s">
        <v>289</v>
      </c>
      <c r="E270" s="38" t="s">
        <v>32</v>
      </c>
      <c r="F270" s="38">
        <v>3</v>
      </c>
      <c r="G270" s="41">
        <v>1.1658605223814968</v>
      </c>
      <c r="H270" s="41">
        <v>1.1859209025985717</v>
      </c>
      <c r="I270" s="57" t="s">
        <v>12</v>
      </c>
      <c r="J270" s="58">
        <v>1696.80766954417</v>
      </c>
      <c r="K270" s="59">
        <v>0.61279470700705407</v>
      </c>
      <c r="L270" s="26">
        <f t="shared" si="14"/>
        <v>2.0227413864986667</v>
      </c>
      <c r="M270" s="60">
        <v>38.379179447937226</v>
      </c>
      <c r="N270" s="61" t="s">
        <v>29</v>
      </c>
      <c r="O270" s="24">
        <f t="shared" si="16"/>
        <v>0</v>
      </c>
      <c r="P270" s="163">
        <f t="shared" si="15"/>
        <v>0</v>
      </c>
      <c r="Q270" s="166">
        <v>28</v>
      </c>
      <c r="R270" s="166">
        <v>1</v>
      </c>
      <c r="S270" s="166">
        <v>1</v>
      </c>
      <c r="T270" s="20"/>
      <c r="U270" s="20"/>
      <c r="V270" s="20"/>
      <c r="W270" s="20"/>
      <c r="X270" s="20"/>
      <c r="Y270" s="20"/>
      <c r="Z270" s="6"/>
      <c r="AA270" s="6"/>
      <c r="AB270" s="111"/>
      <c r="AC270" s="24"/>
      <c r="AI270" s="111"/>
      <c r="AM270" s="111"/>
    </row>
    <row r="271" spans="1:39" x14ac:dyDescent="0.25">
      <c r="A271" s="10"/>
      <c r="B271" s="10"/>
      <c r="C271" s="2" t="s">
        <v>647</v>
      </c>
      <c r="D271" s="51" t="s">
        <v>903</v>
      </c>
      <c r="E271" s="38" t="s">
        <v>30</v>
      </c>
      <c r="F271" s="38">
        <v>1</v>
      </c>
      <c r="G271" s="41">
        <v>0.61699035908900368</v>
      </c>
      <c r="H271" s="41">
        <v>0.66746706915477505</v>
      </c>
      <c r="I271" s="57" t="s">
        <v>9</v>
      </c>
      <c r="J271" s="58">
        <v>3089.8867662399298</v>
      </c>
      <c r="K271" s="59">
        <v>0.60461148681394905</v>
      </c>
      <c r="L271" s="26">
        <f t="shared" si="14"/>
        <v>1.949315281642878</v>
      </c>
      <c r="M271" s="60">
        <v>37.972587309757181</v>
      </c>
      <c r="N271" s="61" t="s">
        <v>29</v>
      </c>
      <c r="O271" s="24">
        <f t="shared" si="16"/>
        <v>1</v>
      </c>
      <c r="P271" s="163">
        <f t="shared" si="15"/>
        <v>1</v>
      </c>
      <c r="Q271" s="166">
        <v>29</v>
      </c>
      <c r="R271" s="166">
        <v>1</v>
      </c>
      <c r="S271" s="166">
        <v>1</v>
      </c>
      <c r="T271" s="20"/>
      <c r="U271" s="20"/>
      <c r="V271" s="20"/>
      <c r="W271" s="20"/>
      <c r="X271" s="20"/>
      <c r="Y271" s="20"/>
      <c r="Z271" s="6"/>
      <c r="AA271" s="6"/>
      <c r="AB271" s="111"/>
      <c r="AC271" s="24"/>
      <c r="AI271" s="111"/>
      <c r="AM271" s="111"/>
    </row>
    <row r="272" spans="1:39" x14ac:dyDescent="0.25">
      <c r="A272" s="10"/>
      <c r="B272" s="10"/>
      <c r="C272" s="2" t="s">
        <v>647</v>
      </c>
      <c r="D272" s="51" t="s">
        <v>903</v>
      </c>
      <c r="E272" s="38" t="s">
        <v>30</v>
      </c>
      <c r="F272" s="38">
        <v>2</v>
      </c>
      <c r="G272" s="41">
        <v>0.61997376375976732</v>
      </c>
      <c r="H272" s="41">
        <v>0.66804707181557799</v>
      </c>
      <c r="I272" s="57" t="s">
        <v>9</v>
      </c>
      <c r="J272" s="58">
        <v>3089.8867662399298</v>
      </c>
      <c r="K272" s="59">
        <v>0.60461148681394905</v>
      </c>
      <c r="L272" s="26">
        <f t="shared" si="14"/>
        <v>1.9587410307334003</v>
      </c>
      <c r="M272" s="60">
        <v>38.052651960883757</v>
      </c>
      <c r="N272" s="61" t="s">
        <v>29</v>
      </c>
      <c r="O272" s="24">
        <f t="shared" si="16"/>
        <v>0</v>
      </c>
      <c r="P272" s="163">
        <f t="shared" si="15"/>
        <v>0</v>
      </c>
      <c r="Q272" s="166">
        <v>30</v>
      </c>
      <c r="R272" s="166">
        <v>1</v>
      </c>
      <c r="S272" s="166">
        <v>1</v>
      </c>
      <c r="T272" s="20"/>
      <c r="U272" s="20"/>
      <c r="V272" s="20"/>
      <c r="W272" s="20"/>
      <c r="X272" s="20"/>
      <c r="Y272" s="20"/>
      <c r="Z272" s="6"/>
      <c r="AA272" s="6"/>
      <c r="AB272" s="111"/>
      <c r="AC272" s="24"/>
      <c r="AI272" s="111"/>
      <c r="AM272" s="111"/>
    </row>
    <row r="273" spans="1:39" x14ac:dyDescent="0.25">
      <c r="A273" s="10"/>
      <c r="B273" s="10"/>
      <c r="C273" s="2" t="s">
        <v>647</v>
      </c>
      <c r="D273" s="51" t="s">
        <v>903</v>
      </c>
      <c r="E273" s="38" t="s">
        <v>30</v>
      </c>
      <c r="F273" s="38">
        <v>3</v>
      </c>
      <c r="G273" s="41">
        <v>0.62640570006009089</v>
      </c>
      <c r="H273" s="41">
        <v>0.67308009093005639</v>
      </c>
      <c r="I273" s="57" t="s">
        <v>9</v>
      </c>
      <c r="J273" s="58">
        <v>3089.8867662399298</v>
      </c>
      <c r="K273" s="59">
        <v>0.60461148681394905</v>
      </c>
      <c r="L273" s="26">
        <f t="shared" si="14"/>
        <v>1.9790620479682346</v>
      </c>
      <c r="M273" s="60">
        <v>38.109559654391091</v>
      </c>
      <c r="N273" s="61" t="s">
        <v>29</v>
      </c>
      <c r="O273" s="24">
        <f t="shared" si="16"/>
        <v>0</v>
      </c>
      <c r="P273" s="163">
        <f t="shared" si="15"/>
        <v>0</v>
      </c>
      <c r="Q273" s="166">
        <v>31</v>
      </c>
      <c r="R273" s="166">
        <v>1</v>
      </c>
      <c r="S273" s="166">
        <v>1</v>
      </c>
      <c r="T273" s="20"/>
      <c r="U273" s="20"/>
      <c r="V273" s="20"/>
      <c r="W273" s="20"/>
      <c r="X273" s="20"/>
      <c r="Y273" s="20"/>
      <c r="Z273" s="6"/>
      <c r="AA273" s="6"/>
      <c r="AB273" s="111"/>
      <c r="AC273" s="24"/>
      <c r="AI273" s="111"/>
      <c r="AM273" s="111"/>
    </row>
    <row r="274" spans="1:39" x14ac:dyDescent="0.25">
      <c r="A274" s="10"/>
      <c r="B274" s="10"/>
      <c r="C274" s="2" t="s">
        <v>647</v>
      </c>
      <c r="D274" s="51" t="s">
        <v>903</v>
      </c>
      <c r="E274" s="38" t="s">
        <v>31</v>
      </c>
      <c r="F274" s="38">
        <v>1</v>
      </c>
      <c r="G274" s="41">
        <v>0.63200621815355384</v>
      </c>
      <c r="H274" s="41">
        <v>0.66936259073883786</v>
      </c>
      <c r="I274" s="57" t="s">
        <v>9</v>
      </c>
      <c r="J274" s="58">
        <v>3089.8867662399298</v>
      </c>
      <c r="K274" s="59">
        <v>0.60461148681394905</v>
      </c>
      <c r="L274" s="26">
        <f t="shared" si="14"/>
        <v>1.9967562879897873</v>
      </c>
      <c r="M274" s="60">
        <v>38.400327609175456</v>
      </c>
      <c r="N274" s="61" t="s">
        <v>29</v>
      </c>
      <c r="O274" s="24">
        <f t="shared" si="16"/>
        <v>0</v>
      </c>
      <c r="P274" s="163">
        <f t="shared" si="15"/>
        <v>1</v>
      </c>
      <c r="Q274" s="166">
        <v>32</v>
      </c>
      <c r="R274" s="166">
        <v>1</v>
      </c>
      <c r="S274" s="166">
        <v>1</v>
      </c>
      <c r="T274" s="20"/>
      <c r="U274" s="20"/>
      <c r="V274" s="20"/>
      <c r="W274" s="20"/>
      <c r="X274" s="20"/>
      <c r="Y274" s="20"/>
      <c r="Z274" s="6"/>
      <c r="AA274" s="6"/>
      <c r="AB274" s="111"/>
      <c r="AC274" s="24"/>
      <c r="AI274" s="111"/>
      <c r="AM274" s="111"/>
    </row>
    <row r="275" spans="1:39" x14ac:dyDescent="0.25">
      <c r="A275" s="10"/>
      <c r="B275" s="10"/>
      <c r="C275" s="2" t="s">
        <v>647</v>
      </c>
      <c r="D275" s="51" t="s">
        <v>903</v>
      </c>
      <c r="E275" s="38" t="s">
        <v>31</v>
      </c>
      <c r="F275" s="38">
        <v>2</v>
      </c>
      <c r="G275" s="41">
        <v>0.62238318420678884</v>
      </c>
      <c r="H275" s="41">
        <v>0.66484002722940783</v>
      </c>
      <c r="I275" s="57" t="s">
        <v>9</v>
      </c>
      <c r="J275" s="58">
        <v>3089.8867662399298</v>
      </c>
      <c r="K275" s="59">
        <v>0.60461148681394905</v>
      </c>
      <c r="L275" s="26">
        <f t="shared" si="14"/>
        <v>1.9663533378433797</v>
      </c>
      <c r="M275" s="60">
        <v>38.228098040635629</v>
      </c>
      <c r="N275" s="61" t="s">
        <v>29</v>
      </c>
      <c r="O275" s="24">
        <f t="shared" si="16"/>
        <v>0</v>
      </c>
      <c r="P275" s="163">
        <f t="shared" si="15"/>
        <v>0</v>
      </c>
      <c r="Q275" s="166">
        <v>33</v>
      </c>
      <c r="R275" s="166">
        <v>1</v>
      </c>
      <c r="S275" s="166">
        <v>1</v>
      </c>
      <c r="T275" s="20"/>
      <c r="U275" s="20"/>
      <c r="V275" s="20"/>
      <c r="W275" s="20"/>
      <c r="X275" s="20"/>
      <c r="Y275" s="20"/>
      <c r="Z275" s="6"/>
      <c r="AA275" s="6"/>
      <c r="AB275" s="111"/>
      <c r="AC275" s="24"/>
      <c r="AI275" s="111"/>
      <c r="AM275" s="111"/>
    </row>
    <row r="276" spans="1:39" x14ac:dyDescent="0.25">
      <c r="A276" s="10"/>
      <c r="B276" s="10"/>
      <c r="C276" s="2" t="s">
        <v>647</v>
      </c>
      <c r="D276" s="51" t="s">
        <v>903</v>
      </c>
      <c r="E276" s="38" t="s">
        <v>31</v>
      </c>
      <c r="F276" s="38">
        <v>3</v>
      </c>
      <c r="G276" s="41">
        <v>0.62884727911059091</v>
      </c>
      <c r="H276" s="41">
        <v>0.66832807784898118</v>
      </c>
      <c r="I276" s="57" t="s">
        <v>9</v>
      </c>
      <c r="J276" s="58">
        <v>3089.8867662399298</v>
      </c>
      <c r="K276" s="59">
        <v>0.60461148681394905</v>
      </c>
      <c r="L276" s="26">
        <f t="shared" si="14"/>
        <v>1.9867759567584891</v>
      </c>
      <c r="M276" s="60">
        <v>38.330737738686302</v>
      </c>
      <c r="N276" s="61" t="s">
        <v>29</v>
      </c>
      <c r="O276" s="24">
        <f t="shared" si="16"/>
        <v>0</v>
      </c>
      <c r="P276" s="163">
        <f t="shared" si="15"/>
        <v>0</v>
      </c>
      <c r="Q276" s="166">
        <v>34</v>
      </c>
      <c r="R276" s="166">
        <v>1</v>
      </c>
      <c r="S276" s="166">
        <v>1</v>
      </c>
      <c r="T276" s="20"/>
      <c r="U276" s="20"/>
      <c r="V276" s="20"/>
      <c r="W276" s="20"/>
      <c r="X276" s="20"/>
      <c r="Y276" s="20"/>
      <c r="Z276" s="6"/>
      <c r="AA276" s="6"/>
      <c r="AB276" s="111"/>
      <c r="AC276" s="24"/>
      <c r="AI276" s="111"/>
      <c r="AM276" s="111"/>
    </row>
    <row r="277" spans="1:39" x14ac:dyDescent="0.25">
      <c r="A277" s="10"/>
      <c r="B277" s="10"/>
      <c r="C277" s="8"/>
      <c r="D277" s="66"/>
      <c r="E277" s="66"/>
      <c r="F277" s="66"/>
      <c r="G277" s="81"/>
      <c r="H277" s="81"/>
      <c r="I277" s="63"/>
      <c r="J277" s="64"/>
      <c r="K277" s="65"/>
      <c r="L277" s="50"/>
      <c r="M277" s="73"/>
      <c r="N277" s="74"/>
      <c r="O277" s="163"/>
      <c r="P277" s="163"/>
      <c r="Q277" s="169"/>
      <c r="R277" s="169"/>
      <c r="S277" s="169"/>
      <c r="T277" s="93"/>
      <c r="U277" s="93"/>
      <c r="V277" s="93"/>
      <c r="W277" s="93"/>
      <c r="X277" s="93"/>
      <c r="Y277" s="93"/>
      <c r="Z277" s="97"/>
      <c r="AA277" s="97"/>
      <c r="AB277" s="111"/>
      <c r="AC277" s="112"/>
      <c r="AD277" s="112"/>
      <c r="AE277" s="112"/>
      <c r="AF277" s="112"/>
      <c r="AG277" s="112"/>
      <c r="AH277" s="112"/>
      <c r="AI277" s="111"/>
      <c r="AJ277" s="112"/>
      <c r="AK277" s="112"/>
      <c r="AL277" s="112"/>
      <c r="AM277" s="111"/>
    </row>
    <row r="278" spans="1:39" x14ac:dyDescent="0.25">
      <c r="A278" s="10"/>
      <c r="B278" s="10"/>
      <c r="C278" s="2" t="s">
        <v>648</v>
      </c>
      <c r="D278" t="s">
        <v>504</v>
      </c>
      <c r="E278" s="38" t="s">
        <v>30</v>
      </c>
      <c r="F278" s="38">
        <v>1</v>
      </c>
      <c r="G278" s="41">
        <v>1.1359999999999999</v>
      </c>
      <c r="H278" s="41">
        <v>1.1662710805746408</v>
      </c>
      <c r="I278" s="57" t="s">
        <v>12</v>
      </c>
      <c r="J278" s="58">
        <v>1696.80766954417</v>
      </c>
      <c r="K278" s="59">
        <v>0.61279470700705407</v>
      </c>
      <c r="L278" s="26">
        <f t="shared" si="14"/>
        <v>1.9709340619654163</v>
      </c>
      <c r="M278" s="60">
        <v>38.193277023314728</v>
      </c>
      <c r="N278" t="s">
        <v>14</v>
      </c>
      <c r="O278" s="24">
        <f t="shared" si="16"/>
        <v>1</v>
      </c>
      <c r="P278" s="163">
        <f t="shared" si="15"/>
        <v>1</v>
      </c>
      <c r="Q278" s="166">
        <v>1</v>
      </c>
      <c r="R278" s="166">
        <v>1</v>
      </c>
      <c r="S278" s="166"/>
      <c r="T278" s="27">
        <f>AVERAGE(L278:L340)</f>
        <v>1.944941063449795</v>
      </c>
      <c r="U278" s="27">
        <f>STDEVA(L278:L340)</f>
        <v>3.2558039447481056E-2</v>
      </c>
      <c r="V278" s="24">
        <f>978*T278/AA278</f>
        <v>951.07618002694971</v>
      </c>
      <c r="W278" s="24">
        <f>978*U278/AA278</f>
        <v>15.920881289818237</v>
      </c>
      <c r="X278" s="27">
        <f>AVERAGE(M278:M340)</f>
        <v>38.378747323479637</v>
      </c>
      <c r="Y278" s="27">
        <f>STDEVA(M278:M340)</f>
        <v>0.26761505486109954</v>
      </c>
      <c r="Z278" s="6">
        <v>34</v>
      </c>
      <c r="AA278" s="6">
        <v>2</v>
      </c>
      <c r="AB278" s="111"/>
      <c r="AC278" s="25">
        <f>SUM(O278:O340)</f>
        <v>6</v>
      </c>
      <c r="AD278" s="25">
        <f>SUM(P278:P340)</f>
        <v>24</v>
      </c>
      <c r="AE278" s="25">
        <f>SUM(R278:R340)</f>
        <v>63</v>
      </c>
      <c r="AF278" s="23">
        <v>5</v>
      </c>
      <c r="AG278" s="23">
        <v>21</v>
      </c>
      <c r="AH278" s="25">
        <f>SUM(S278:S340)</f>
        <v>54</v>
      </c>
      <c r="AI278" s="111"/>
      <c r="AK278" s="23">
        <v>1</v>
      </c>
      <c r="AM278" s="111"/>
    </row>
    <row r="279" spans="1:39" x14ac:dyDescent="0.25">
      <c r="A279" s="10"/>
      <c r="B279" s="10"/>
      <c r="C279" s="2" t="s">
        <v>648</v>
      </c>
      <c r="D279" t="s">
        <v>504</v>
      </c>
      <c r="E279" s="38" t="s">
        <v>30</v>
      </c>
      <c r="F279" s="38">
        <v>2</v>
      </c>
      <c r="G279" s="41">
        <v>1.143</v>
      </c>
      <c r="H279" s="41">
        <v>1.175053600706268</v>
      </c>
      <c r="I279" s="57" t="s">
        <v>12</v>
      </c>
      <c r="J279" s="58">
        <v>1696.80766954417</v>
      </c>
      <c r="K279" s="59">
        <v>0.61279470700705407</v>
      </c>
      <c r="L279" s="26">
        <f t="shared" si="14"/>
        <v>1.9830789021359778</v>
      </c>
      <c r="M279" s="60">
        <v>38.165862881459489</v>
      </c>
      <c r="N279" t="s">
        <v>14</v>
      </c>
      <c r="O279" s="24">
        <f t="shared" si="16"/>
        <v>0</v>
      </c>
      <c r="P279" s="163">
        <f t="shared" si="15"/>
        <v>0</v>
      </c>
      <c r="Q279" s="166">
        <v>2</v>
      </c>
      <c r="R279" s="166">
        <v>1</v>
      </c>
      <c r="S279" s="166"/>
      <c r="T279" s="20"/>
      <c r="U279" s="20"/>
      <c r="V279" s="20"/>
      <c r="W279" s="20"/>
      <c r="X279" s="20"/>
      <c r="Y279" s="20"/>
      <c r="Z279" s="6"/>
      <c r="AA279" s="6"/>
      <c r="AB279" s="111"/>
      <c r="AC279" s="24"/>
      <c r="AI279" s="111"/>
      <c r="AM279" s="111"/>
    </row>
    <row r="280" spans="1:39" x14ac:dyDescent="0.25">
      <c r="A280" s="10"/>
      <c r="B280" s="10"/>
      <c r="C280" s="2" t="s">
        <v>648</v>
      </c>
      <c r="D280" t="s">
        <v>504</v>
      </c>
      <c r="E280" s="38" t="s">
        <v>30</v>
      </c>
      <c r="F280" s="38">
        <v>3</v>
      </c>
      <c r="G280" s="41">
        <v>1.1399999999999999</v>
      </c>
      <c r="H280" s="41">
        <v>1.1615648418646005</v>
      </c>
      <c r="I280" s="57" t="s">
        <v>12</v>
      </c>
      <c r="J280" s="58">
        <v>1696.80766954417</v>
      </c>
      <c r="K280" s="59">
        <v>0.61279470700705407</v>
      </c>
      <c r="L280" s="26">
        <f t="shared" si="14"/>
        <v>1.9778739706343085</v>
      </c>
      <c r="M280" s="60">
        <v>38.345433913383843</v>
      </c>
      <c r="N280" t="s">
        <v>14</v>
      </c>
      <c r="O280" s="24">
        <f t="shared" si="16"/>
        <v>0</v>
      </c>
      <c r="P280" s="163">
        <f t="shared" si="15"/>
        <v>0</v>
      </c>
      <c r="Q280" s="166">
        <v>3</v>
      </c>
      <c r="R280" s="166">
        <v>1</v>
      </c>
      <c r="S280" s="166"/>
      <c r="T280" s="20"/>
      <c r="U280" s="20"/>
      <c r="V280" s="20"/>
      <c r="W280" s="20"/>
      <c r="X280" s="20"/>
      <c r="Y280" s="20"/>
      <c r="Z280" s="6"/>
      <c r="AA280" s="6"/>
      <c r="AB280" s="111"/>
      <c r="AC280" s="24"/>
      <c r="AI280" s="111"/>
      <c r="AM280" s="111"/>
    </row>
    <row r="281" spans="1:39" x14ac:dyDescent="0.25">
      <c r="A281" s="10"/>
      <c r="B281" s="10"/>
      <c r="C281" s="2" t="s">
        <v>648</v>
      </c>
      <c r="D281" t="s">
        <v>504</v>
      </c>
      <c r="E281" s="38" t="s">
        <v>31</v>
      </c>
      <c r="F281" s="38">
        <v>1</v>
      </c>
      <c r="G281" s="41">
        <v>1.141</v>
      </c>
      <c r="H281" s="41">
        <v>1.1364665157768605</v>
      </c>
      <c r="I281" s="57" t="s">
        <v>12</v>
      </c>
      <c r="J281" s="58">
        <v>1696.80766954417</v>
      </c>
      <c r="K281" s="59">
        <v>0.61279470700705407</v>
      </c>
      <c r="L281" s="26">
        <f t="shared" si="14"/>
        <v>1.9796089478015317</v>
      </c>
      <c r="M281" s="60">
        <v>38.799823404189205</v>
      </c>
      <c r="N281" t="s">
        <v>14</v>
      </c>
      <c r="O281" s="24">
        <f t="shared" si="16"/>
        <v>0</v>
      </c>
      <c r="P281" s="163">
        <f t="shared" si="15"/>
        <v>1</v>
      </c>
      <c r="Q281" s="166">
        <v>4</v>
      </c>
      <c r="R281" s="166">
        <v>1</v>
      </c>
      <c r="S281" s="166"/>
      <c r="T281" s="20"/>
      <c r="U281" s="20"/>
      <c r="V281" s="20"/>
      <c r="W281" s="20"/>
      <c r="X281" s="20"/>
      <c r="Y281" s="20"/>
      <c r="Z281" s="6"/>
      <c r="AA281" s="6"/>
      <c r="AB281" s="111"/>
      <c r="AC281" s="24"/>
      <c r="AI281" s="111"/>
      <c r="AM281" s="111"/>
    </row>
    <row r="282" spans="1:39" x14ac:dyDescent="0.25">
      <c r="A282" s="10"/>
      <c r="B282" s="10"/>
      <c r="C282" s="2" t="s">
        <v>648</v>
      </c>
      <c r="D282" t="s">
        <v>504</v>
      </c>
      <c r="E282" s="38" t="s">
        <v>31</v>
      </c>
      <c r="F282" s="38">
        <v>2</v>
      </c>
      <c r="G282" s="41">
        <v>1.1559999999999999</v>
      </c>
      <c r="H282" s="41">
        <v>1.1478944698122779</v>
      </c>
      <c r="I282" s="57" t="s">
        <v>12</v>
      </c>
      <c r="J282" s="58">
        <v>1696.80766954417</v>
      </c>
      <c r="K282" s="59">
        <v>0.61279470700705407</v>
      </c>
      <c r="L282" s="26">
        <f t="shared" si="14"/>
        <v>2.0056336053098778</v>
      </c>
      <c r="M282" s="60">
        <v>38.860582515106948</v>
      </c>
      <c r="N282" t="s">
        <v>14</v>
      </c>
      <c r="O282" s="24">
        <f t="shared" si="16"/>
        <v>0</v>
      </c>
      <c r="P282" s="163">
        <f t="shared" si="15"/>
        <v>0</v>
      </c>
      <c r="Q282" s="166">
        <v>5</v>
      </c>
      <c r="R282" s="166">
        <v>1</v>
      </c>
      <c r="S282" s="166"/>
      <c r="T282" s="20"/>
      <c r="U282" s="20"/>
      <c r="V282" s="20"/>
      <c r="W282" s="20"/>
      <c r="X282" s="20"/>
      <c r="Y282" s="20"/>
      <c r="Z282" s="6"/>
      <c r="AA282" s="6"/>
      <c r="AB282" s="111"/>
      <c r="AC282" s="24"/>
      <c r="AI282" s="111"/>
      <c r="AM282" s="111"/>
    </row>
    <row r="283" spans="1:39" x14ac:dyDescent="0.25">
      <c r="A283" s="10"/>
      <c r="B283" s="10"/>
      <c r="C283" s="2" t="s">
        <v>648</v>
      </c>
      <c r="D283" t="s">
        <v>504</v>
      </c>
      <c r="E283" s="38" t="s">
        <v>31</v>
      </c>
      <c r="F283" s="38">
        <v>3</v>
      </c>
      <c r="G283" s="41">
        <v>1.1279999999999999</v>
      </c>
      <c r="H283" s="41">
        <v>1.1505389980976539</v>
      </c>
      <c r="I283" s="57" t="s">
        <v>12</v>
      </c>
      <c r="J283" s="58">
        <v>1696.80766954417</v>
      </c>
      <c r="K283" s="59">
        <v>0.61279470700705407</v>
      </c>
      <c r="L283" s="26">
        <f t="shared" si="14"/>
        <v>1.9570542446276316</v>
      </c>
      <c r="M283" s="60">
        <v>38.324436323721599</v>
      </c>
      <c r="N283" t="s">
        <v>14</v>
      </c>
      <c r="O283" s="24">
        <f t="shared" si="16"/>
        <v>0</v>
      </c>
      <c r="P283" s="163">
        <f t="shared" si="15"/>
        <v>0</v>
      </c>
      <c r="Q283" s="166">
        <v>6</v>
      </c>
      <c r="R283" s="166">
        <v>1</v>
      </c>
      <c r="S283" s="166"/>
      <c r="T283" s="20"/>
      <c r="U283" s="20"/>
      <c r="V283" s="20"/>
      <c r="W283" s="20"/>
      <c r="X283" s="20"/>
      <c r="Y283" s="20"/>
      <c r="Z283" s="6"/>
      <c r="AA283" s="6"/>
      <c r="AB283" s="111"/>
      <c r="AC283" s="24"/>
      <c r="AD283" s="25"/>
      <c r="AI283" s="111"/>
      <c r="AM283" s="111"/>
    </row>
    <row r="284" spans="1:39" x14ac:dyDescent="0.25">
      <c r="A284" s="10"/>
      <c r="B284" s="10"/>
      <c r="C284" s="2" t="s">
        <v>648</v>
      </c>
      <c r="D284" t="s">
        <v>504</v>
      </c>
      <c r="E284" s="38" t="s">
        <v>32</v>
      </c>
      <c r="F284" s="38">
        <v>1</v>
      </c>
      <c r="G284" s="41">
        <v>1.151</v>
      </c>
      <c r="H284" s="41">
        <v>1.1595854922279791</v>
      </c>
      <c r="I284" s="57" t="s">
        <v>12</v>
      </c>
      <c r="J284" s="58">
        <v>1696.80766954417</v>
      </c>
      <c r="K284" s="59">
        <v>0.61279470700705407</v>
      </c>
      <c r="L284" s="26">
        <f t="shared" si="14"/>
        <v>1.9969587194737624</v>
      </c>
      <c r="M284" s="60">
        <v>38.572147061219674</v>
      </c>
      <c r="N284" t="s">
        <v>14</v>
      </c>
      <c r="O284" s="24">
        <f t="shared" si="16"/>
        <v>0</v>
      </c>
      <c r="P284" s="163">
        <f t="shared" si="15"/>
        <v>1</v>
      </c>
      <c r="Q284" s="166">
        <v>7</v>
      </c>
      <c r="R284" s="166">
        <v>1</v>
      </c>
      <c r="S284" s="166"/>
      <c r="T284" s="20"/>
      <c r="U284" s="20"/>
      <c r="V284" s="20"/>
      <c r="W284" s="20"/>
      <c r="X284" s="20"/>
      <c r="Y284" s="20"/>
      <c r="Z284" s="6"/>
      <c r="AA284" s="6"/>
      <c r="AB284" s="111"/>
      <c r="AC284" s="24"/>
      <c r="AI284" s="111"/>
      <c r="AM284" s="111"/>
    </row>
    <row r="285" spans="1:39" x14ac:dyDescent="0.25">
      <c r="A285" s="10"/>
      <c r="B285" s="10"/>
      <c r="C285" s="2" t="s">
        <v>648</v>
      </c>
      <c r="D285" t="s">
        <v>504</v>
      </c>
      <c r="E285" s="38" t="s">
        <v>32</v>
      </c>
      <c r="F285" s="38">
        <v>2</v>
      </c>
      <c r="G285" s="41">
        <v>1.137</v>
      </c>
      <c r="H285" s="41">
        <v>1.1519733470015376</v>
      </c>
      <c r="I285" s="57" t="s">
        <v>12</v>
      </c>
      <c r="J285" s="58">
        <v>1696.80766954417</v>
      </c>
      <c r="K285" s="59">
        <v>0.61279470700705407</v>
      </c>
      <c r="L285" s="26">
        <f t="shared" si="14"/>
        <v>1.9726690391326396</v>
      </c>
      <c r="M285" s="60">
        <v>38.458979035270715</v>
      </c>
      <c r="N285" t="s">
        <v>14</v>
      </c>
      <c r="O285" s="24">
        <f t="shared" si="16"/>
        <v>0</v>
      </c>
      <c r="P285" s="163">
        <f t="shared" si="15"/>
        <v>0</v>
      </c>
      <c r="Q285" s="166">
        <v>8</v>
      </c>
      <c r="R285" s="166">
        <v>1</v>
      </c>
      <c r="S285" s="166"/>
      <c r="T285" s="20"/>
      <c r="U285" s="20"/>
      <c r="V285" s="20"/>
      <c r="W285" s="20"/>
      <c r="X285" s="20"/>
      <c r="Y285" s="20"/>
      <c r="Z285" s="6"/>
      <c r="AA285" s="6"/>
      <c r="AB285" s="111"/>
      <c r="AC285" s="24"/>
      <c r="AI285" s="111"/>
      <c r="AM285" s="111"/>
    </row>
    <row r="286" spans="1:39" x14ac:dyDescent="0.25">
      <c r="A286" s="10"/>
      <c r="B286" s="10"/>
      <c r="C286" s="2" t="s">
        <v>648</v>
      </c>
      <c r="D286" t="s">
        <v>504</v>
      </c>
      <c r="E286" s="38" t="s">
        <v>32</v>
      </c>
      <c r="F286" s="38">
        <v>3</v>
      </c>
      <c r="G286" s="41">
        <v>1.1499999999999999</v>
      </c>
      <c r="H286" s="41">
        <v>1.1266928236932032</v>
      </c>
      <c r="I286" s="57" t="s">
        <v>12</v>
      </c>
      <c r="J286" s="58">
        <v>1696.80766954417</v>
      </c>
      <c r="K286" s="59">
        <v>0.61279470700705407</v>
      </c>
      <c r="L286" s="26">
        <f t="shared" si="14"/>
        <v>1.9952237423065391</v>
      </c>
      <c r="M286" s="60">
        <v>39.126887626200322</v>
      </c>
      <c r="N286" t="s">
        <v>14</v>
      </c>
      <c r="O286" s="24">
        <f t="shared" si="16"/>
        <v>0</v>
      </c>
      <c r="P286" s="163">
        <f t="shared" si="15"/>
        <v>0</v>
      </c>
      <c r="Q286" s="166">
        <v>9</v>
      </c>
      <c r="R286" s="166">
        <v>1</v>
      </c>
      <c r="S286" s="166"/>
      <c r="T286" s="20"/>
      <c r="U286" s="20"/>
      <c r="V286" s="20"/>
      <c r="W286" s="20"/>
      <c r="X286" s="20"/>
      <c r="Y286" s="20"/>
      <c r="Z286" s="6"/>
      <c r="AA286" s="6"/>
      <c r="AB286" s="111"/>
      <c r="AC286" s="24"/>
      <c r="AI286" s="111"/>
      <c r="AM286" s="111"/>
    </row>
    <row r="287" spans="1:39" x14ac:dyDescent="0.25">
      <c r="A287" s="10"/>
      <c r="B287" s="10"/>
      <c r="C287" s="2" t="s">
        <v>648</v>
      </c>
      <c r="D287" t="s">
        <v>935</v>
      </c>
      <c r="E287" s="38" t="s">
        <v>30</v>
      </c>
      <c r="F287" s="38">
        <v>1</v>
      </c>
      <c r="G287" s="41">
        <v>0.6082598581234383</v>
      </c>
      <c r="H287" s="41">
        <v>0.64379418162044588</v>
      </c>
      <c r="I287" s="57" t="s">
        <v>9</v>
      </c>
      <c r="J287" s="58">
        <v>3089.8867662399298</v>
      </c>
      <c r="K287" s="59">
        <v>0.60461148681394905</v>
      </c>
      <c r="L287" s="26">
        <f t="shared" ref="L287:L319" si="17">G287*J287/978</f>
        <v>1.9217321943257559</v>
      </c>
      <c r="M287" s="60">
        <v>38.413369242339904</v>
      </c>
      <c r="N287" t="s">
        <v>29</v>
      </c>
      <c r="O287" s="24">
        <f t="shared" si="16"/>
        <v>1</v>
      </c>
      <c r="P287" s="163">
        <f t="shared" si="15"/>
        <v>1</v>
      </c>
      <c r="Q287" s="166">
        <v>10</v>
      </c>
      <c r="R287" s="166">
        <v>1</v>
      </c>
      <c r="S287" s="166">
        <v>1</v>
      </c>
      <c r="T287" s="20"/>
      <c r="U287" s="20"/>
      <c r="V287" s="20"/>
      <c r="W287" s="20"/>
      <c r="X287" s="20"/>
      <c r="Y287" s="20"/>
      <c r="Z287" s="6"/>
      <c r="AA287" s="6"/>
      <c r="AB287" s="111"/>
      <c r="AC287" s="24"/>
      <c r="AI287" s="111"/>
      <c r="AM287" s="111"/>
    </row>
    <row r="288" spans="1:39" x14ac:dyDescent="0.25">
      <c r="A288" s="10"/>
      <c r="B288" s="10"/>
      <c r="C288" s="2" t="s">
        <v>648</v>
      </c>
      <c r="D288" t="s">
        <v>935</v>
      </c>
      <c r="E288" s="38" t="s">
        <v>30</v>
      </c>
      <c r="F288" s="38">
        <v>2</v>
      </c>
      <c r="G288" s="41">
        <v>0.6065050646993384</v>
      </c>
      <c r="H288" s="41">
        <v>0.63291272714491587</v>
      </c>
      <c r="I288" s="57" t="s">
        <v>9</v>
      </c>
      <c r="J288" s="58">
        <v>3089.8867662399298</v>
      </c>
      <c r="K288" s="59">
        <v>0.60461148681394905</v>
      </c>
      <c r="L288" s="26">
        <f t="shared" si="17"/>
        <v>1.9161881115255401</v>
      </c>
      <c r="M288" s="60">
        <v>38.696608486508431</v>
      </c>
      <c r="N288" t="s">
        <v>29</v>
      </c>
      <c r="O288" s="24">
        <f t="shared" si="16"/>
        <v>0</v>
      </c>
      <c r="P288" s="163">
        <f t="shared" si="15"/>
        <v>0</v>
      </c>
      <c r="Q288" s="166">
        <v>11</v>
      </c>
      <c r="R288" s="166">
        <v>1</v>
      </c>
      <c r="S288" s="166">
        <v>1</v>
      </c>
      <c r="T288" s="20"/>
      <c r="U288" s="20"/>
      <c r="V288" s="20"/>
      <c r="W288" s="20"/>
      <c r="X288" s="20"/>
      <c r="Y288" s="20"/>
      <c r="Z288" s="6"/>
      <c r="AA288" s="6"/>
      <c r="AB288" s="111"/>
      <c r="AC288" s="24"/>
      <c r="AI288" s="111"/>
      <c r="AM288" s="111"/>
    </row>
    <row r="289" spans="1:39" x14ac:dyDescent="0.25">
      <c r="A289" s="10"/>
      <c r="B289" s="10"/>
      <c r="C289" s="2" t="s">
        <v>648</v>
      </c>
      <c r="D289" t="s">
        <v>935</v>
      </c>
      <c r="E289" s="38" t="s">
        <v>30</v>
      </c>
      <c r="F289" s="38">
        <v>3</v>
      </c>
      <c r="G289" s="41">
        <v>0.6170761037622402</v>
      </c>
      <c r="H289" s="41">
        <v>0.64498342466680192</v>
      </c>
      <c r="I289" s="57" t="s">
        <v>9</v>
      </c>
      <c r="J289" s="58">
        <v>3089.8867662399298</v>
      </c>
      <c r="K289" s="59">
        <v>0.60461148681394905</v>
      </c>
      <c r="L289" s="26">
        <f t="shared" si="17"/>
        <v>1.9495861827994312</v>
      </c>
      <c r="M289" s="60">
        <v>38.664430182118835</v>
      </c>
      <c r="N289" t="s">
        <v>29</v>
      </c>
      <c r="O289" s="24">
        <f t="shared" si="16"/>
        <v>0</v>
      </c>
      <c r="P289" s="163">
        <f t="shared" si="15"/>
        <v>0</v>
      </c>
      <c r="Q289" s="166">
        <v>12</v>
      </c>
      <c r="R289" s="166">
        <v>1</v>
      </c>
      <c r="S289" s="166">
        <v>1</v>
      </c>
      <c r="T289" s="20"/>
      <c r="U289" s="20"/>
      <c r="V289" s="20"/>
      <c r="W289" s="20"/>
      <c r="X289" s="20"/>
      <c r="Y289" s="20"/>
      <c r="Z289" s="6"/>
      <c r="AA289" s="6"/>
      <c r="AB289" s="111"/>
      <c r="AC289" s="24"/>
      <c r="AI289" s="111"/>
      <c r="AM289" s="111"/>
    </row>
    <row r="290" spans="1:39" x14ac:dyDescent="0.25">
      <c r="A290" s="10"/>
      <c r="B290" s="10"/>
      <c r="C290" s="2" t="s">
        <v>648</v>
      </c>
      <c r="D290" t="s">
        <v>935</v>
      </c>
      <c r="E290" s="38" t="s">
        <v>31</v>
      </c>
      <c r="F290" s="38">
        <v>1</v>
      </c>
      <c r="G290" s="41">
        <v>0.61453443947167341</v>
      </c>
      <c r="H290" s="41">
        <v>0.65155436171258241</v>
      </c>
      <c r="I290" s="57" t="s">
        <v>9</v>
      </c>
      <c r="J290" s="58">
        <v>3089.8867662399298</v>
      </c>
      <c r="K290" s="59">
        <v>0.60461148681394905</v>
      </c>
      <c r="L290" s="26">
        <f t="shared" si="17"/>
        <v>1.9415560653601196</v>
      </c>
      <c r="M290" s="60">
        <v>38.378859885588469</v>
      </c>
      <c r="N290" t="s">
        <v>29</v>
      </c>
      <c r="O290" s="24">
        <f t="shared" si="16"/>
        <v>0</v>
      </c>
      <c r="P290" s="163">
        <f t="shared" si="15"/>
        <v>1</v>
      </c>
      <c r="Q290" s="166">
        <v>13</v>
      </c>
      <c r="R290" s="166">
        <v>1</v>
      </c>
      <c r="S290" s="166">
        <v>1</v>
      </c>
      <c r="T290" s="20"/>
      <c r="U290" s="20"/>
      <c r="V290" s="20"/>
      <c r="W290" s="20"/>
      <c r="X290" s="20"/>
      <c r="Y290" s="20"/>
      <c r="Z290" s="6"/>
      <c r="AA290" s="6"/>
      <c r="AB290" s="111"/>
      <c r="AC290" s="24"/>
      <c r="AI290" s="111"/>
      <c r="AM290" s="111"/>
    </row>
    <row r="291" spans="1:39" x14ac:dyDescent="0.25">
      <c r="A291" s="10"/>
      <c r="B291" s="10"/>
      <c r="C291" s="2" t="s">
        <v>648</v>
      </c>
      <c r="D291" t="s">
        <v>935</v>
      </c>
      <c r="E291" s="38" t="s">
        <v>31</v>
      </c>
      <c r="F291" s="38">
        <v>2</v>
      </c>
      <c r="G291" s="41">
        <v>0.60668480373105316</v>
      </c>
      <c r="H291" s="41">
        <v>0.65132359421075825</v>
      </c>
      <c r="I291" s="57" t="s">
        <v>9</v>
      </c>
      <c r="J291" s="58">
        <v>3089.8867662399298</v>
      </c>
      <c r="K291" s="59">
        <v>0.60461148681394905</v>
      </c>
      <c r="L291" s="26">
        <f t="shared" si="17"/>
        <v>1.9167559778399288</v>
      </c>
      <c r="M291" s="60">
        <v>38.127108241838833</v>
      </c>
      <c r="N291" t="s">
        <v>29</v>
      </c>
      <c r="O291" s="24">
        <f t="shared" si="16"/>
        <v>0</v>
      </c>
      <c r="P291" s="163">
        <f t="shared" si="15"/>
        <v>0</v>
      </c>
      <c r="Q291" s="166">
        <v>14</v>
      </c>
      <c r="R291" s="166">
        <v>1</v>
      </c>
      <c r="S291" s="166">
        <v>1</v>
      </c>
      <c r="T291" s="20"/>
      <c r="U291" s="20"/>
      <c r="V291" s="20"/>
      <c r="W291" s="20"/>
      <c r="X291" s="20"/>
      <c r="Y291" s="20"/>
      <c r="Z291" s="6"/>
      <c r="AA291" s="6"/>
      <c r="AB291" s="111"/>
      <c r="AC291" s="24"/>
      <c r="AI291" s="111"/>
      <c r="AM291" s="111"/>
    </row>
    <row r="292" spans="1:39" x14ac:dyDescent="0.25">
      <c r="A292" s="10"/>
      <c r="B292" s="10"/>
      <c r="C292" s="2" t="s">
        <v>648</v>
      </c>
      <c r="D292" t="s">
        <v>935</v>
      </c>
      <c r="E292" s="38" t="s">
        <v>31</v>
      </c>
      <c r="F292" s="38">
        <v>3</v>
      </c>
      <c r="G292" s="41">
        <v>0.62382048977757809</v>
      </c>
      <c r="H292" s="41">
        <v>0.64955161486076451</v>
      </c>
      <c r="I292" s="57" t="s">
        <v>9</v>
      </c>
      <c r="J292" s="58">
        <v>3089.8867662399298</v>
      </c>
      <c r="K292" s="59">
        <v>0.60461148681394905</v>
      </c>
      <c r="L292" s="26">
        <f t="shared" si="17"/>
        <v>1.9708943516084356</v>
      </c>
      <c r="M292" s="60">
        <v>38.740462525419531</v>
      </c>
      <c r="N292" t="s">
        <v>29</v>
      </c>
      <c r="O292" s="24">
        <f t="shared" si="16"/>
        <v>0</v>
      </c>
      <c r="P292" s="163">
        <f t="shared" si="15"/>
        <v>0</v>
      </c>
      <c r="Q292" s="166">
        <v>15</v>
      </c>
      <c r="R292" s="166">
        <v>1</v>
      </c>
      <c r="S292" s="166">
        <v>1</v>
      </c>
      <c r="T292" s="20"/>
      <c r="U292" s="20"/>
      <c r="V292" s="20"/>
      <c r="W292" s="20"/>
      <c r="X292" s="20"/>
      <c r="Y292" s="20"/>
      <c r="Z292" s="6"/>
      <c r="AA292" s="6"/>
      <c r="AB292" s="111"/>
      <c r="AC292" s="24"/>
      <c r="AI292" s="111"/>
      <c r="AM292" s="111"/>
    </row>
    <row r="293" spans="1:39" x14ac:dyDescent="0.25">
      <c r="A293" s="10"/>
      <c r="B293" s="10"/>
      <c r="C293" s="2" t="s">
        <v>648</v>
      </c>
      <c r="D293" s="118" t="s">
        <v>948</v>
      </c>
      <c r="E293" s="38" t="s">
        <v>30</v>
      </c>
      <c r="F293" s="38">
        <v>1</v>
      </c>
      <c r="G293" s="28">
        <v>0.62829342633568774</v>
      </c>
      <c r="H293" s="28">
        <v>0.65536156264633083</v>
      </c>
      <c r="I293" s="57" t="s">
        <v>9</v>
      </c>
      <c r="J293" s="58">
        <v>3089.8867662399298</v>
      </c>
      <c r="K293" s="59">
        <v>0.60461148681394905</v>
      </c>
      <c r="L293" s="26">
        <f t="shared" si="17"/>
        <v>1.9850261179449733</v>
      </c>
      <c r="M293" s="60">
        <v>38.705376843830265</v>
      </c>
      <c r="N293" t="s">
        <v>29</v>
      </c>
      <c r="O293" s="24">
        <f t="shared" si="16"/>
        <v>1</v>
      </c>
      <c r="P293" s="163">
        <f t="shared" si="15"/>
        <v>1</v>
      </c>
      <c r="Q293" s="166">
        <v>16</v>
      </c>
      <c r="R293" s="166">
        <v>1</v>
      </c>
      <c r="S293" s="166">
        <v>1</v>
      </c>
      <c r="T293" s="20"/>
      <c r="U293" s="20"/>
      <c r="V293" s="20"/>
      <c r="W293" s="20"/>
      <c r="X293" s="20"/>
      <c r="Y293" s="20"/>
      <c r="Z293" s="6"/>
      <c r="AA293" s="6"/>
      <c r="AB293" s="111"/>
      <c r="AC293" s="24"/>
      <c r="AI293" s="111"/>
      <c r="AM293" s="111"/>
    </row>
    <row r="294" spans="1:39" x14ac:dyDescent="0.25">
      <c r="A294" s="10"/>
      <c r="B294" s="10"/>
      <c r="C294" s="2" t="s">
        <v>648</v>
      </c>
      <c r="D294" s="118" t="s">
        <v>948</v>
      </c>
      <c r="E294" s="38" t="s">
        <v>30</v>
      </c>
      <c r="F294" s="38">
        <v>2</v>
      </c>
      <c r="G294" s="28">
        <v>0.63422486379395737</v>
      </c>
      <c r="H294" s="28">
        <v>0.65344068779639042</v>
      </c>
      <c r="I294" s="57" t="s">
        <v>9</v>
      </c>
      <c r="J294" s="58">
        <v>3089.8867662399298</v>
      </c>
      <c r="K294" s="59">
        <v>0.60461148681394905</v>
      </c>
      <c r="L294" s="26">
        <f t="shared" si="17"/>
        <v>2.0037658624307473</v>
      </c>
      <c r="M294" s="60">
        <v>38.950625323897114</v>
      </c>
      <c r="N294" t="s">
        <v>29</v>
      </c>
      <c r="O294" s="24">
        <f t="shared" si="16"/>
        <v>0</v>
      </c>
      <c r="P294" s="163">
        <f t="shared" si="15"/>
        <v>0</v>
      </c>
      <c r="Q294" s="166">
        <v>17</v>
      </c>
      <c r="R294" s="166">
        <v>1</v>
      </c>
      <c r="S294" s="166">
        <v>1</v>
      </c>
      <c r="T294" s="20"/>
      <c r="U294" s="20"/>
      <c r="V294" s="20"/>
      <c r="W294" s="20"/>
      <c r="X294" s="20"/>
      <c r="Y294" s="20"/>
      <c r="Z294" s="6"/>
      <c r="AA294" s="6"/>
      <c r="AB294" s="111"/>
      <c r="AC294" s="24"/>
      <c r="AI294" s="111"/>
      <c r="AM294" s="111"/>
    </row>
    <row r="295" spans="1:39" x14ac:dyDescent="0.25">
      <c r="A295" s="10"/>
      <c r="B295" s="10"/>
      <c r="C295" s="2" t="s">
        <v>648</v>
      </c>
      <c r="D295" s="118" t="s">
        <v>948</v>
      </c>
      <c r="E295" s="38" t="s">
        <v>31</v>
      </c>
      <c r="F295" s="38">
        <v>1</v>
      </c>
      <c r="G295" s="41">
        <v>0.6332504587699046</v>
      </c>
      <c r="H295" s="41">
        <v>0.66402424807647475</v>
      </c>
      <c r="I295" s="57" t="s">
        <v>9</v>
      </c>
      <c r="J295" s="58">
        <v>3089.8867662399298</v>
      </c>
      <c r="K295" s="59">
        <v>0.60461148681394905</v>
      </c>
      <c r="L295" s="26">
        <f t="shared" si="17"/>
        <v>2.0006873336078654</v>
      </c>
      <c r="M295" s="60">
        <v>38.600109696587815</v>
      </c>
      <c r="N295" t="s">
        <v>29</v>
      </c>
      <c r="O295" s="24">
        <f t="shared" si="16"/>
        <v>0</v>
      </c>
      <c r="P295" s="163">
        <f t="shared" si="15"/>
        <v>1</v>
      </c>
      <c r="Q295" s="166">
        <v>18</v>
      </c>
      <c r="R295" s="166">
        <v>1</v>
      </c>
      <c r="S295" s="166">
        <v>1</v>
      </c>
      <c r="T295" s="20"/>
      <c r="U295" s="20"/>
      <c r="V295" s="20"/>
      <c r="W295" s="20"/>
      <c r="X295" s="20"/>
      <c r="Y295" s="20"/>
      <c r="Z295" s="6"/>
      <c r="AA295" s="6"/>
      <c r="AB295" s="111"/>
      <c r="AC295" s="24"/>
      <c r="AI295" s="111"/>
      <c r="AM295" s="111"/>
    </row>
    <row r="296" spans="1:39" x14ac:dyDescent="0.25">
      <c r="A296" s="10"/>
      <c r="B296" s="10"/>
      <c r="C296" s="2" t="s">
        <v>648</v>
      </c>
      <c r="D296" s="118" t="s">
        <v>948</v>
      </c>
      <c r="E296" s="38" t="s">
        <v>31</v>
      </c>
      <c r="F296" s="38">
        <v>2</v>
      </c>
      <c r="G296" s="41">
        <v>0.63586908577645784</v>
      </c>
      <c r="H296" s="41">
        <v>0.67053444742235535</v>
      </c>
      <c r="I296" s="57" t="s">
        <v>9</v>
      </c>
      <c r="J296" s="58">
        <v>3089.8867662399298</v>
      </c>
      <c r="K296" s="59">
        <v>0.60461148681394905</v>
      </c>
      <c r="L296" s="26">
        <f t="shared" si="17"/>
        <v>2.0089606065457666</v>
      </c>
      <c r="M296" s="60">
        <v>38.487451552036603</v>
      </c>
      <c r="N296" t="s">
        <v>29</v>
      </c>
      <c r="O296" s="24">
        <f t="shared" si="16"/>
        <v>0</v>
      </c>
      <c r="P296" s="163">
        <f t="shared" si="15"/>
        <v>0</v>
      </c>
      <c r="Q296" s="166">
        <v>19</v>
      </c>
      <c r="R296" s="166">
        <v>1</v>
      </c>
      <c r="S296" s="166">
        <v>1</v>
      </c>
      <c r="T296" s="20"/>
      <c r="U296" s="20"/>
      <c r="V296" s="20"/>
      <c r="W296" s="20"/>
      <c r="X296" s="20"/>
      <c r="Y296" s="20"/>
      <c r="Z296" s="6"/>
      <c r="AA296" s="6"/>
      <c r="AB296" s="111"/>
      <c r="AC296" s="24"/>
      <c r="AI296" s="111"/>
      <c r="AM296" s="111"/>
    </row>
    <row r="297" spans="1:39" x14ac:dyDescent="0.25">
      <c r="A297" s="10"/>
      <c r="B297" s="10"/>
      <c r="C297" s="2" t="s">
        <v>648</v>
      </c>
      <c r="D297" s="118" t="s">
        <v>948</v>
      </c>
      <c r="E297" s="38" t="s">
        <v>32</v>
      </c>
      <c r="F297" s="38">
        <v>1</v>
      </c>
      <c r="G297" s="41">
        <v>0.60944472688244933</v>
      </c>
      <c r="H297" s="41">
        <v>0.64747880410531011</v>
      </c>
      <c r="I297" s="57" t="s">
        <v>9</v>
      </c>
      <c r="J297" s="58">
        <v>3089.8867662399298</v>
      </c>
      <c r="K297" s="59">
        <v>0.60461148681394905</v>
      </c>
      <c r="L297" s="26">
        <f t="shared" si="17"/>
        <v>1.9254756608883317</v>
      </c>
      <c r="M297" s="60">
        <v>38.337833145903069</v>
      </c>
      <c r="N297" t="s">
        <v>29</v>
      </c>
      <c r="O297" s="24">
        <f t="shared" si="16"/>
        <v>0</v>
      </c>
      <c r="P297" s="163">
        <f t="shared" si="15"/>
        <v>1</v>
      </c>
      <c r="Q297" s="166">
        <v>20</v>
      </c>
      <c r="R297" s="166">
        <v>1</v>
      </c>
      <c r="S297" s="166">
        <v>1</v>
      </c>
      <c r="T297" s="20"/>
      <c r="U297" s="20"/>
      <c r="V297" s="20"/>
      <c r="W297" s="20"/>
      <c r="X297" s="20"/>
      <c r="Y297" s="20"/>
      <c r="Z297" s="6"/>
      <c r="AA297" s="6"/>
      <c r="AB297" s="111"/>
      <c r="AC297" s="24"/>
      <c r="AI297" s="111"/>
      <c r="AM297" s="111"/>
    </row>
    <row r="298" spans="1:39" x14ac:dyDescent="0.25">
      <c r="A298" s="10"/>
      <c r="B298" s="10"/>
      <c r="C298" s="2" t="s">
        <v>648</v>
      </c>
      <c r="D298" s="118" t="s">
        <v>948</v>
      </c>
      <c r="E298" s="38" t="s">
        <v>32</v>
      </c>
      <c r="F298" s="38">
        <v>2</v>
      </c>
      <c r="G298" s="41">
        <v>0.611128605617836</v>
      </c>
      <c r="H298" s="41">
        <v>0.64725490849694989</v>
      </c>
      <c r="I298" s="57" t="s">
        <v>9</v>
      </c>
      <c r="J298" s="58">
        <v>3089.8867662399298</v>
      </c>
      <c r="K298" s="59">
        <v>0.60461148681394905</v>
      </c>
      <c r="L298" s="26">
        <f t="shared" si="17"/>
        <v>1.9307956962875386</v>
      </c>
      <c r="M298" s="60">
        <v>38.400204920724811</v>
      </c>
      <c r="N298" t="s">
        <v>29</v>
      </c>
      <c r="O298" s="24">
        <f t="shared" si="16"/>
        <v>0</v>
      </c>
      <c r="P298" s="163">
        <f t="shared" si="15"/>
        <v>0</v>
      </c>
      <c r="Q298" s="166">
        <v>21</v>
      </c>
      <c r="R298" s="166">
        <v>1</v>
      </c>
      <c r="S298" s="166">
        <v>1</v>
      </c>
      <c r="T298" s="20"/>
      <c r="U298" s="20"/>
      <c r="V298" s="20"/>
      <c r="W298" s="20"/>
      <c r="X298" s="20"/>
      <c r="Y298" s="20"/>
      <c r="Z298" s="6"/>
      <c r="AA298" s="6"/>
      <c r="AB298" s="111"/>
      <c r="AC298" s="24"/>
      <c r="AI298" s="111"/>
      <c r="AM298" s="111"/>
    </row>
    <row r="299" spans="1:39" x14ac:dyDescent="0.25">
      <c r="A299" s="10"/>
      <c r="B299" s="10"/>
      <c r="C299" s="2" t="s">
        <v>648</v>
      </c>
      <c r="D299" s="118" t="s">
        <v>948</v>
      </c>
      <c r="E299" s="38" t="s">
        <v>32</v>
      </c>
      <c r="F299" s="38">
        <v>3</v>
      </c>
      <c r="G299" s="41">
        <v>0.60293742831655406</v>
      </c>
      <c r="H299" s="41">
        <v>0.64123917388407725</v>
      </c>
      <c r="I299" s="57" t="s">
        <v>9</v>
      </c>
      <c r="J299" s="58">
        <v>3089.8867662399298</v>
      </c>
      <c r="K299" s="59">
        <v>0.60461148681394905</v>
      </c>
      <c r="L299" s="26">
        <f t="shared" si="17"/>
        <v>1.9049165446074199</v>
      </c>
      <c r="M299" s="60">
        <v>38.316696311442385</v>
      </c>
      <c r="N299" t="s">
        <v>29</v>
      </c>
      <c r="O299" s="24">
        <f t="shared" si="16"/>
        <v>0</v>
      </c>
      <c r="P299" s="163">
        <f t="shared" si="15"/>
        <v>0</v>
      </c>
      <c r="Q299" s="166">
        <v>22</v>
      </c>
      <c r="R299" s="166">
        <v>1</v>
      </c>
      <c r="S299" s="166">
        <v>1</v>
      </c>
      <c r="T299" s="20"/>
      <c r="U299" s="20"/>
      <c r="V299" s="20"/>
      <c r="W299" s="20"/>
      <c r="X299" s="20"/>
      <c r="Y299" s="20"/>
      <c r="Z299" s="6"/>
      <c r="AA299" s="6"/>
      <c r="AB299" s="111"/>
      <c r="AC299" s="24"/>
      <c r="AI299" s="111"/>
      <c r="AM299" s="111"/>
    </row>
    <row r="300" spans="1:39" x14ac:dyDescent="0.25">
      <c r="A300" s="10"/>
      <c r="B300" s="10"/>
      <c r="C300" s="2" t="s">
        <v>648</v>
      </c>
      <c r="D300" s="118" t="s">
        <v>948</v>
      </c>
      <c r="E300" s="38" t="s">
        <v>33</v>
      </c>
      <c r="F300" s="38">
        <v>1</v>
      </c>
      <c r="G300" s="41">
        <v>0.61638515039291841</v>
      </c>
      <c r="H300" s="41">
        <v>0.64570775965992</v>
      </c>
      <c r="I300" s="57" t="s">
        <v>9</v>
      </c>
      <c r="J300" s="58">
        <v>3089.8867662399298</v>
      </c>
      <c r="K300" s="59">
        <v>0.60461148681394905</v>
      </c>
      <c r="L300" s="26">
        <f t="shared" si="17"/>
        <v>1.9474031892698236</v>
      </c>
      <c r="M300" s="60">
        <v>38.619645647053837</v>
      </c>
      <c r="N300" t="s">
        <v>29</v>
      </c>
      <c r="O300" s="24">
        <f t="shared" si="16"/>
        <v>0</v>
      </c>
      <c r="P300" s="163">
        <f t="shared" si="15"/>
        <v>1</v>
      </c>
      <c r="Q300" s="166">
        <v>23</v>
      </c>
      <c r="R300" s="166">
        <v>1</v>
      </c>
      <c r="S300" s="166">
        <v>1</v>
      </c>
      <c r="T300" s="20"/>
      <c r="U300" s="20"/>
      <c r="V300" s="20"/>
      <c r="W300" s="20"/>
      <c r="X300" s="20"/>
      <c r="Y300" s="20"/>
      <c r="Z300" s="6"/>
      <c r="AA300" s="6"/>
      <c r="AB300" s="111"/>
      <c r="AC300" s="24"/>
      <c r="AI300" s="111"/>
      <c r="AM300" s="111"/>
    </row>
    <row r="301" spans="1:39" x14ac:dyDescent="0.25">
      <c r="A301" s="10"/>
      <c r="B301" s="10"/>
      <c r="C301" s="2" t="s">
        <v>648</v>
      </c>
      <c r="D301" s="118" t="s">
        <v>948</v>
      </c>
      <c r="E301" s="38" t="s">
        <v>33</v>
      </c>
      <c r="F301" s="38">
        <v>2</v>
      </c>
      <c r="G301" s="41">
        <v>0.62310854283331341</v>
      </c>
      <c r="H301" s="41">
        <v>0.64902394221488846</v>
      </c>
      <c r="I301" s="57" t="s">
        <v>9</v>
      </c>
      <c r="J301" s="58">
        <v>3089.8867662399298</v>
      </c>
      <c r="K301" s="59">
        <v>0.60461148681394905</v>
      </c>
      <c r="L301" s="26">
        <f t="shared" si="17"/>
        <v>1.9686450311162591</v>
      </c>
      <c r="M301" s="60">
        <v>38.733901946957495</v>
      </c>
      <c r="N301" t="s">
        <v>29</v>
      </c>
      <c r="O301" s="24">
        <f t="shared" si="16"/>
        <v>0</v>
      </c>
      <c r="P301" s="163">
        <f t="shared" si="15"/>
        <v>0</v>
      </c>
      <c r="Q301" s="166">
        <v>24</v>
      </c>
      <c r="R301" s="166">
        <v>1</v>
      </c>
      <c r="S301" s="166">
        <v>1</v>
      </c>
      <c r="T301" s="20"/>
      <c r="U301" s="20"/>
      <c r="V301" s="20"/>
      <c r="W301" s="20"/>
      <c r="X301" s="20"/>
      <c r="Y301" s="20"/>
      <c r="Z301" s="6"/>
      <c r="AA301" s="6"/>
      <c r="AB301" s="111"/>
      <c r="AC301" s="24"/>
      <c r="AI301" s="111"/>
      <c r="AM301" s="111"/>
    </row>
    <row r="302" spans="1:39" x14ac:dyDescent="0.25">
      <c r="A302" s="10"/>
      <c r="B302" s="10"/>
      <c r="C302" s="2" t="s">
        <v>648</v>
      </c>
      <c r="D302" s="118" t="s">
        <v>948</v>
      </c>
      <c r="E302" s="38" t="s">
        <v>33</v>
      </c>
      <c r="F302" s="38">
        <v>3</v>
      </c>
      <c r="G302" s="41">
        <v>0.60240329523986502</v>
      </c>
      <c r="H302" s="41">
        <v>0.64518172724241418</v>
      </c>
      <c r="I302" s="57" t="s">
        <v>9</v>
      </c>
      <c r="J302" s="58">
        <v>3089.8867662399298</v>
      </c>
      <c r="K302" s="59">
        <v>0.60461148681394905</v>
      </c>
      <c r="L302" s="26">
        <f t="shared" si="17"/>
        <v>1.903229008078716</v>
      </c>
      <c r="M302" s="60">
        <v>38.175391147864893</v>
      </c>
      <c r="N302" t="s">
        <v>29</v>
      </c>
      <c r="O302" s="24">
        <f t="shared" si="16"/>
        <v>0</v>
      </c>
      <c r="P302" s="163">
        <f t="shared" ref="P302:P365" si="18">IF(F302=1,1,0)</f>
        <v>0</v>
      </c>
      <c r="Q302" s="166">
        <v>25</v>
      </c>
      <c r="R302" s="166">
        <v>1</v>
      </c>
      <c r="S302" s="166">
        <v>1</v>
      </c>
      <c r="T302" s="20"/>
      <c r="U302" s="20"/>
      <c r="V302" s="20"/>
      <c r="W302" s="20"/>
      <c r="X302" s="20"/>
      <c r="Y302" s="20"/>
      <c r="Z302" s="6"/>
      <c r="AA302" s="6"/>
      <c r="AB302" s="111"/>
      <c r="AC302" s="24"/>
      <c r="AI302" s="111"/>
      <c r="AM302" s="111"/>
    </row>
    <row r="303" spans="1:39" x14ac:dyDescent="0.25">
      <c r="A303" s="10"/>
      <c r="B303" s="10"/>
      <c r="C303" s="2" t="s">
        <v>648</v>
      </c>
      <c r="D303" s="118" t="s">
        <v>948</v>
      </c>
      <c r="E303" s="38" t="s">
        <v>34</v>
      </c>
      <c r="F303" s="38">
        <v>1</v>
      </c>
      <c r="G303" s="41">
        <v>0.59790599973742942</v>
      </c>
      <c r="H303" s="41">
        <v>0.64710490705790191</v>
      </c>
      <c r="I303" s="57" t="s">
        <v>9</v>
      </c>
      <c r="J303" s="58">
        <v>3089.8867662399298</v>
      </c>
      <c r="K303" s="59">
        <v>0.60461148681394905</v>
      </c>
      <c r="L303" s="26">
        <f t="shared" si="17"/>
        <v>1.8890202822537201</v>
      </c>
      <c r="M303" s="60">
        <v>37.963707930136422</v>
      </c>
      <c r="N303" t="s">
        <v>29</v>
      </c>
      <c r="O303" s="24">
        <f t="shared" si="16"/>
        <v>0</v>
      </c>
      <c r="P303" s="163">
        <f t="shared" si="18"/>
        <v>1</v>
      </c>
      <c r="Q303" s="166">
        <v>26</v>
      </c>
      <c r="R303" s="166">
        <v>1</v>
      </c>
      <c r="S303" s="166">
        <v>1</v>
      </c>
      <c r="T303" s="20"/>
      <c r="U303" s="20"/>
      <c r="V303" s="20"/>
      <c r="W303" s="20"/>
      <c r="X303" s="20"/>
      <c r="Y303" s="20"/>
      <c r="Z303" s="6"/>
      <c r="AA303" s="6"/>
      <c r="AB303" s="111"/>
      <c r="AC303" s="24"/>
      <c r="AI303" s="111"/>
      <c r="AM303" s="111"/>
    </row>
    <row r="304" spans="1:39" x14ac:dyDescent="0.25">
      <c r="A304" s="10"/>
      <c r="B304" s="10"/>
      <c r="C304" s="2" t="s">
        <v>648</v>
      </c>
      <c r="D304" s="118" t="s">
        <v>948</v>
      </c>
      <c r="E304" s="38" t="s">
        <v>34</v>
      </c>
      <c r="F304" s="38">
        <v>2</v>
      </c>
      <c r="G304" s="41">
        <v>0.60519938312403609</v>
      </c>
      <c r="H304" s="41">
        <v>0.64746992809623005</v>
      </c>
      <c r="I304" s="57" t="s">
        <v>9</v>
      </c>
      <c r="J304" s="58">
        <v>3089.8867662399298</v>
      </c>
      <c r="K304" s="59">
        <v>0.60461148681394905</v>
      </c>
      <c r="L304" s="26">
        <f t="shared" si="17"/>
        <v>1.9120629497459389</v>
      </c>
      <c r="M304" s="60">
        <v>38.197383163887856</v>
      </c>
      <c r="N304" t="s">
        <v>29</v>
      </c>
      <c r="O304" s="24">
        <f t="shared" si="16"/>
        <v>0</v>
      </c>
      <c r="P304" s="163">
        <f t="shared" si="18"/>
        <v>0</v>
      </c>
      <c r="Q304" s="166">
        <v>27</v>
      </c>
      <c r="R304" s="166">
        <v>1</v>
      </c>
      <c r="S304" s="166">
        <v>1</v>
      </c>
      <c r="T304" s="20"/>
      <c r="U304" s="20"/>
      <c r="V304" s="20"/>
      <c r="W304" s="20"/>
      <c r="X304" s="20"/>
      <c r="Y304" s="20"/>
      <c r="Z304" s="6"/>
      <c r="AA304" s="6"/>
      <c r="AB304" s="111"/>
      <c r="AC304" s="24"/>
      <c r="AI304" s="111"/>
      <c r="AM304" s="111"/>
    </row>
    <row r="305" spans="1:39" x14ac:dyDescent="0.25">
      <c r="A305" s="10"/>
      <c r="B305" s="10"/>
      <c r="C305" s="2" t="s">
        <v>648</v>
      </c>
      <c r="D305" s="118" t="s">
        <v>948</v>
      </c>
      <c r="E305" s="38" t="s">
        <v>34</v>
      </c>
      <c r="F305" s="38">
        <v>3</v>
      </c>
      <c r="G305" s="41">
        <v>0.60777058279370955</v>
      </c>
      <c r="H305" s="41">
        <v>0.65147043858756493</v>
      </c>
      <c r="I305" s="57" t="s">
        <v>9</v>
      </c>
      <c r="J305" s="58">
        <v>3089.8867662399298</v>
      </c>
      <c r="K305" s="59">
        <v>0.60461148681394905</v>
      </c>
      <c r="L305" s="26">
        <f t="shared" si="17"/>
        <v>1.920186381067702</v>
      </c>
      <c r="M305" s="60">
        <v>38.158652256545444</v>
      </c>
      <c r="N305" t="s">
        <v>29</v>
      </c>
      <c r="O305" s="24">
        <f t="shared" si="16"/>
        <v>0</v>
      </c>
      <c r="P305" s="163">
        <f t="shared" si="18"/>
        <v>0</v>
      </c>
      <c r="Q305" s="166">
        <v>28</v>
      </c>
      <c r="R305" s="166">
        <v>1</v>
      </c>
      <c r="S305" s="166">
        <v>1</v>
      </c>
      <c r="T305" s="20"/>
      <c r="U305" s="20"/>
      <c r="V305" s="20"/>
      <c r="W305" s="20"/>
      <c r="X305" s="20"/>
      <c r="Y305" s="20"/>
      <c r="Z305" s="6"/>
      <c r="AA305" s="6"/>
      <c r="AB305" s="111"/>
      <c r="AC305" s="24"/>
      <c r="AI305" s="111"/>
      <c r="AM305" s="111"/>
    </row>
    <row r="306" spans="1:39" x14ac:dyDescent="0.25">
      <c r="A306" s="10"/>
      <c r="B306" s="10"/>
      <c r="C306" s="2" t="s">
        <v>648</v>
      </c>
      <c r="D306" s="118" t="s">
        <v>948</v>
      </c>
      <c r="E306" s="38" t="s">
        <v>518</v>
      </c>
      <c r="F306" s="38">
        <v>1</v>
      </c>
      <c r="G306" s="41">
        <v>0.61955555555555553</v>
      </c>
      <c r="H306" s="41">
        <v>0.66276378032005911</v>
      </c>
      <c r="I306" s="57" t="s">
        <v>9</v>
      </c>
      <c r="J306" s="58">
        <v>3089.8867662399298</v>
      </c>
      <c r="K306" s="59">
        <v>0.60461148681394905</v>
      </c>
      <c r="L306" s="26">
        <f t="shared" si="17"/>
        <v>1.9574197464841907</v>
      </c>
      <c r="M306" s="7">
        <v>38.199361530126716</v>
      </c>
      <c r="N306" t="s">
        <v>29</v>
      </c>
      <c r="O306" s="24">
        <f t="shared" si="16"/>
        <v>0</v>
      </c>
      <c r="P306" s="163">
        <f t="shared" si="18"/>
        <v>1</v>
      </c>
      <c r="Q306" s="166">
        <v>29</v>
      </c>
      <c r="R306" s="166">
        <v>1</v>
      </c>
      <c r="S306" s="166">
        <v>1</v>
      </c>
      <c r="T306" s="20"/>
      <c r="U306" s="20"/>
      <c r="V306" s="20"/>
      <c r="W306" s="20"/>
      <c r="X306" s="20"/>
      <c r="Y306" s="20"/>
      <c r="Z306" s="6"/>
      <c r="AA306" s="6"/>
      <c r="AB306" s="111"/>
      <c r="AC306" s="24"/>
      <c r="AI306" s="111"/>
      <c r="AM306" s="111"/>
    </row>
    <row r="307" spans="1:39" x14ac:dyDescent="0.25">
      <c r="A307" s="10"/>
      <c r="B307" s="10"/>
      <c r="C307" s="2" t="s">
        <v>648</v>
      </c>
      <c r="D307" s="118" t="s">
        <v>948</v>
      </c>
      <c r="E307" s="38" t="s">
        <v>518</v>
      </c>
      <c r="F307" s="38">
        <v>2</v>
      </c>
      <c r="G307" s="41">
        <v>0.60562713148920044</v>
      </c>
      <c r="H307" s="41">
        <v>0.65155146938105402</v>
      </c>
      <c r="I307" s="57" t="s">
        <v>9</v>
      </c>
      <c r="J307" s="58">
        <v>3089.8867662399298</v>
      </c>
      <c r="K307" s="59">
        <v>0.60461148681394905</v>
      </c>
      <c r="L307" s="26">
        <f t="shared" si="17"/>
        <v>1.9134143751169022</v>
      </c>
      <c r="M307">
        <v>38.084790924432063</v>
      </c>
      <c r="N307" t="s">
        <v>29</v>
      </c>
      <c r="O307" s="24">
        <f t="shared" si="16"/>
        <v>0</v>
      </c>
      <c r="P307" s="163">
        <f t="shared" si="18"/>
        <v>0</v>
      </c>
      <c r="Q307" s="166">
        <v>30</v>
      </c>
      <c r="R307" s="166">
        <v>1</v>
      </c>
      <c r="S307" s="166">
        <v>1</v>
      </c>
      <c r="T307" s="20"/>
      <c r="U307" s="20"/>
      <c r="V307" s="20"/>
      <c r="W307" s="20"/>
      <c r="X307" s="20"/>
      <c r="Y307" s="20"/>
      <c r="Z307" s="6"/>
      <c r="AA307" s="6"/>
      <c r="AB307" s="111"/>
      <c r="AC307" s="24"/>
      <c r="AI307" s="111"/>
      <c r="AM307" s="111"/>
    </row>
    <row r="308" spans="1:39" x14ac:dyDescent="0.25">
      <c r="A308" s="10"/>
      <c r="B308" s="10"/>
      <c r="C308" s="2" t="s">
        <v>648</v>
      </c>
      <c r="D308" s="118" t="s">
        <v>948</v>
      </c>
      <c r="E308" s="38" t="s">
        <v>518</v>
      </c>
      <c r="F308" s="38">
        <v>3</v>
      </c>
      <c r="G308" s="41">
        <v>0.60458461934156382</v>
      </c>
      <c r="H308" s="41">
        <v>0.65511037298456865</v>
      </c>
      <c r="I308" s="57" t="s">
        <v>9</v>
      </c>
      <c r="J308" s="58">
        <v>3089.8867662399298</v>
      </c>
      <c r="K308" s="59">
        <v>0.60461148681394905</v>
      </c>
      <c r="L308" s="26">
        <f t="shared" si="17"/>
        <v>1.9101206690958115</v>
      </c>
      <c r="M308">
        <v>37.939643543794965</v>
      </c>
      <c r="N308" t="s">
        <v>29</v>
      </c>
      <c r="O308" s="24">
        <f t="shared" si="16"/>
        <v>0</v>
      </c>
      <c r="P308" s="163">
        <f t="shared" si="18"/>
        <v>0</v>
      </c>
      <c r="Q308" s="166">
        <v>31</v>
      </c>
      <c r="R308" s="166">
        <v>1</v>
      </c>
      <c r="S308" s="166">
        <v>1</v>
      </c>
      <c r="T308" s="20"/>
      <c r="U308" s="20"/>
      <c r="V308" s="20"/>
      <c r="W308" s="20"/>
      <c r="X308" s="20"/>
      <c r="Y308" s="20"/>
      <c r="Z308" s="6"/>
      <c r="AA308" s="6"/>
      <c r="AB308" s="111"/>
      <c r="AC308" s="24"/>
      <c r="AI308" s="111"/>
      <c r="AM308" s="111"/>
    </row>
    <row r="309" spans="1:39" x14ac:dyDescent="0.25">
      <c r="A309" s="10"/>
      <c r="B309" s="10"/>
      <c r="C309" s="2" t="s">
        <v>648</v>
      </c>
      <c r="D309" s="118" t="s">
        <v>948</v>
      </c>
      <c r="E309" s="38" t="s">
        <v>519</v>
      </c>
      <c r="F309" s="38">
        <v>1</v>
      </c>
      <c r="G309" s="41">
        <v>0.61488530375598682</v>
      </c>
      <c r="H309" s="41">
        <v>0.6433004620371009</v>
      </c>
      <c r="I309" s="57" t="s">
        <v>9</v>
      </c>
      <c r="J309" s="58">
        <v>3089.8867662399298</v>
      </c>
      <c r="K309" s="59">
        <v>0.60461148681394905</v>
      </c>
      <c r="L309" s="26">
        <f t="shared" si="17"/>
        <v>1.9426645836718233</v>
      </c>
      <c r="M309" s="60">
        <v>38.645587395999648</v>
      </c>
      <c r="N309" t="s">
        <v>29</v>
      </c>
      <c r="O309" s="24">
        <f t="shared" si="16"/>
        <v>0</v>
      </c>
      <c r="P309" s="163">
        <f t="shared" si="18"/>
        <v>1</v>
      </c>
      <c r="Q309" s="166">
        <v>32</v>
      </c>
      <c r="R309" s="166">
        <v>1</v>
      </c>
      <c r="S309" s="166">
        <v>1</v>
      </c>
      <c r="T309" s="20"/>
      <c r="U309" s="20"/>
      <c r="V309" s="20"/>
      <c r="W309" s="20"/>
      <c r="X309" s="20"/>
      <c r="Y309" s="20"/>
      <c r="Z309" s="6"/>
      <c r="AA309" s="6"/>
      <c r="AB309" s="111"/>
      <c r="AC309" s="24"/>
      <c r="AI309" s="111"/>
      <c r="AM309" s="111"/>
    </row>
    <row r="310" spans="1:39" x14ac:dyDescent="0.25">
      <c r="A310" s="10"/>
      <c r="B310" s="10"/>
      <c r="C310" s="2" t="s">
        <v>648</v>
      </c>
      <c r="D310" s="118" t="s">
        <v>948</v>
      </c>
      <c r="E310" s="38" t="s">
        <v>519</v>
      </c>
      <c r="F310" s="38">
        <v>2</v>
      </c>
      <c r="G310" s="41">
        <v>0.61655229119888688</v>
      </c>
      <c r="H310" s="41">
        <v>0.65016523035054752</v>
      </c>
      <c r="I310" s="57" t="s">
        <v>9</v>
      </c>
      <c r="J310" s="58">
        <v>3089.8867662399298</v>
      </c>
      <c r="K310" s="59">
        <v>0.60461148681394905</v>
      </c>
      <c r="L310" s="26">
        <f t="shared" si="17"/>
        <v>1.9479312528326667</v>
      </c>
      <c r="M310" s="60">
        <v>38.487431161400409</v>
      </c>
      <c r="N310" t="s">
        <v>29</v>
      </c>
      <c r="O310" s="24">
        <f t="shared" si="16"/>
        <v>0</v>
      </c>
      <c r="P310" s="163">
        <f t="shared" si="18"/>
        <v>0</v>
      </c>
      <c r="Q310" s="166">
        <v>33</v>
      </c>
      <c r="R310" s="166">
        <v>1</v>
      </c>
      <c r="S310" s="166">
        <v>1</v>
      </c>
      <c r="T310" s="20"/>
      <c r="U310" s="20"/>
      <c r="V310" s="20"/>
      <c r="W310" s="20"/>
      <c r="X310" s="20"/>
      <c r="Y310" s="20"/>
      <c r="Z310" s="6"/>
      <c r="AA310" s="6"/>
      <c r="AB310" s="111"/>
      <c r="AC310" s="24"/>
      <c r="AI310" s="111"/>
      <c r="AM310" s="111"/>
    </row>
    <row r="311" spans="1:39" x14ac:dyDescent="0.25">
      <c r="A311" s="10"/>
      <c r="B311" s="10"/>
      <c r="C311" s="2" t="s">
        <v>648</v>
      </c>
      <c r="D311" s="118" t="s">
        <v>948</v>
      </c>
      <c r="E311" s="38" t="s">
        <v>520</v>
      </c>
      <c r="F311" s="38">
        <v>1</v>
      </c>
      <c r="G311" s="28">
        <v>0.61905820341028162</v>
      </c>
      <c r="H311" s="28">
        <v>0.66507450637424737</v>
      </c>
      <c r="I311" s="57" t="s">
        <v>9</v>
      </c>
      <c r="J311" s="58">
        <v>3089.8867662399298</v>
      </c>
      <c r="K311" s="59">
        <v>0.60461148681394905</v>
      </c>
      <c r="L311" s="26">
        <f t="shared" si="17"/>
        <v>1.9558484153882369</v>
      </c>
      <c r="M311" s="60">
        <v>38.112919025364754</v>
      </c>
      <c r="N311" t="s">
        <v>29</v>
      </c>
      <c r="O311" s="24">
        <f t="shared" si="16"/>
        <v>0</v>
      </c>
      <c r="P311" s="163">
        <f t="shared" si="18"/>
        <v>1</v>
      </c>
      <c r="Q311" s="166">
        <v>34</v>
      </c>
      <c r="R311" s="166">
        <v>1</v>
      </c>
      <c r="S311" s="166">
        <v>1</v>
      </c>
      <c r="T311" s="20"/>
      <c r="U311" s="20"/>
      <c r="V311" s="20"/>
      <c r="W311" s="20"/>
      <c r="X311" s="20"/>
      <c r="Y311" s="20"/>
      <c r="Z311" s="6"/>
      <c r="AA311" s="6"/>
      <c r="AB311" s="111"/>
      <c r="AC311" s="24"/>
      <c r="AI311" s="111"/>
      <c r="AM311" s="111"/>
    </row>
    <row r="312" spans="1:39" x14ac:dyDescent="0.25">
      <c r="A312" s="10"/>
      <c r="B312" s="10"/>
      <c r="C312" s="2" t="s">
        <v>648</v>
      </c>
      <c r="D312" s="118" t="s">
        <v>948</v>
      </c>
      <c r="E312" s="38" t="s">
        <v>520</v>
      </c>
      <c r="F312" s="38">
        <v>2</v>
      </c>
      <c r="G312" s="28">
        <v>0.61482011256568925</v>
      </c>
      <c r="H312" s="28">
        <v>0.65340739016197158</v>
      </c>
      <c r="I312" s="57" t="s">
        <v>9</v>
      </c>
      <c r="J312" s="58">
        <v>3089.8867662399298</v>
      </c>
      <c r="K312" s="59">
        <v>0.60461148681394905</v>
      </c>
      <c r="L312" s="26">
        <f t="shared" si="17"/>
        <v>1.9424586190540565</v>
      </c>
      <c r="M312" s="60">
        <v>38.331133294516192</v>
      </c>
      <c r="N312" t="s">
        <v>29</v>
      </c>
      <c r="O312" s="24">
        <f t="shared" si="16"/>
        <v>0</v>
      </c>
      <c r="P312" s="163">
        <f t="shared" si="18"/>
        <v>0</v>
      </c>
      <c r="Q312" s="166">
        <v>35</v>
      </c>
      <c r="R312" s="166">
        <v>1</v>
      </c>
      <c r="S312" s="166">
        <v>1</v>
      </c>
      <c r="T312" s="20"/>
      <c r="U312" s="20"/>
      <c r="V312" s="20"/>
      <c r="W312" s="20"/>
      <c r="X312" s="20"/>
      <c r="Y312" s="20"/>
      <c r="Z312" s="6"/>
      <c r="AA312" s="6"/>
      <c r="AB312" s="111"/>
      <c r="AC312" s="24"/>
      <c r="AI312" s="111"/>
      <c r="AM312" s="111"/>
    </row>
    <row r="313" spans="1:39" x14ac:dyDescent="0.25">
      <c r="A313" s="10"/>
      <c r="B313" s="10"/>
      <c r="C313" s="2" t="s">
        <v>648</v>
      </c>
      <c r="D313" s="118" t="s">
        <v>948</v>
      </c>
      <c r="E313" s="38" t="s">
        <v>521</v>
      </c>
      <c r="F313" s="38">
        <v>1</v>
      </c>
      <c r="G313" s="41">
        <v>0.61387136632633144</v>
      </c>
      <c r="H313" s="41">
        <v>0.66105285089242305</v>
      </c>
      <c r="I313" s="57" t="s">
        <v>9</v>
      </c>
      <c r="J313" s="58">
        <v>3089.8867662399298</v>
      </c>
      <c r="K313" s="59">
        <v>0.60461148681394905</v>
      </c>
      <c r="L313" s="26">
        <f t="shared" si="17"/>
        <v>1.9394611564267439</v>
      </c>
      <c r="M313" s="60">
        <v>38.065454740012726</v>
      </c>
      <c r="N313" t="s">
        <v>29</v>
      </c>
      <c r="O313" s="24">
        <f t="shared" si="16"/>
        <v>0</v>
      </c>
      <c r="P313" s="163">
        <f t="shared" si="18"/>
        <v>1</v>
      </c>
      <c r="Q313" s="166">
        <v>36</v>
      </c>
      <c r="R313" s="166">
        <v>1</v>
      </c>
      <c r="S313" s="166">
        <v>1</v>
      </c>
      <c r="T313" s="20"/>
      <c r="U313" s="20"/>
      <c r="V313" s="20"/>
      <c r="W313" s="20"/>
      <c r="X313" s="20"/>
      <c r="Y313" s="20"/>
      <c r="Z313" s="6"/>
      <c r="AA313" s="6"/>
      <c r="AB313" s="111"/>
      <c r="AC313" s="24"/>
      <c r="AI313" s="111"/>
      <c r="AM313" s="111"/>
    </row>
    <row r="314" spans="1:39" x14ac:dyDescent="0.25">
      <c r="A314" s="10"/>
      <c r="B314" s="10"/>
      <c r="C314" s="2" t="s">
        <v>648</v>
      </c>
      <c r="D314" s="118" t="s">
        <v>948</v>
      </c>
      <c r="E314" s="38" t="s">
        <v>521</v>
      </c>
      <c r="F314" s="38">
        <v>2</v>
      </c>
      <c r="G314" s="41">
        <v>0.6010219494167176</v>
      </c>
      <c r="H314" s="41">
        <v>0.64491601576000557</v>
      </c>
      <c r="I314" s="57" t="s">
        <v>9</v>
      </c>
      <c r="J314" s="58">
        <v>3089.8867662399298</v>
      </c>
      <c r="K314" s="59">
        <v>0.60461148681394905</v>
      </c>
      <c r="L314" s="26">
        <f t="shared" si="17"/>
        <v>1.8988647931722293</v>
      </c>
      <c r="M314" s="60">
        <v>38.137376414983706</v>
      </c>
      <c r="N314" t="s">
        <v>29</v>
      </c>
      <c r="O314" s="24">
        <f t="shared" si="16"/>
        <v>0</v>
      </c>
      <c r="P314" s="163">
        <f t="shared" si="18"/>
        <v>0</v>
      </c>
      <c r="Q314" s="166">
        <v>37</v>
      </c>
      <c r="R314" s="166">
        <v>1</v>
      </c>
      <c r="S314" s="166">
        <v>1</v>
      </c>
      <c r="T314" s="20"/>
      <c r="U314" s="20"/>
      <c r="V314" s="20"/>
      <c r="W314" s="20"/>
      <c r="X314" s="20"/>
      <c r="Y314" s="20"/>
      <c r="Z314" s="6"/>
      <c r="AA314" s="6"/>
      <c r="AB314" s="111"/>
      <c r="AC314" s="24"/>
      <c r="AI314" s="111"/>
      <c r="AM314" s="111"/>
    </row>
    <row r="315" spans="1:39" x14ac:dyDescent="0.25">
      <c r="A315" s="10"/>
      <c r="B315" s="10"/>
      <c r="C315" s="2" t="s">
        <v>648</v>
      </c>
      <c r="D315" s="118" t="s">
        <v>948</v>
      </c>
      <c r="E315" s="38" t="s">
        <v>521</v>
      </c>
      <c r="F315" s="38">
        <v>3</v>
      </c>
      <c r="G315" s="41">
        <v>0.60168913431866156</v>
      </c>
      <c r="H315" s="41">
        <v>0.64510354510354517</v>
      </c>
      <c r="I315" s="57" t="s">
        <v>9</v>
      </c>
      <c r="J315" s="58">
        <v>3089.8867662399298</v>
      </c>
      <c r="K315" s="59">
        <v>0.60461148681394905</v>
      </c>
      <c r="L315" s="26">
        <f t="shared" si="17"/>
        <v>1.900972692762364</v>
      </c>
      <c r="M315" s="60">
        <v>38.153902360563393</v>
      </c>
      <c r="N315" t="s">
        <v>29</v>
      </c>
      <c r="O315" s="24">
        <f t="shared" si="16"/>
        <v>0</v>
      </c>
      <c r="P315" s="163">
        <f t="shared" si="18"/>
        <v>0</v>
      </c>
      <c r="Q315" s="166">
        <v>38</v>
      </c>
      <c r="R315" s="166">
        <v>1</v>
      </c>
      <c r="S315" s="166">
        <v>1</v>
      </c>
      <c r="T315" s="20"/>
      <c r="U315" s="20"/>
      <c r="V315" s="20"/>
      <c r="W315" s="20"/>
      <c r="X315" s="20"/>
      <c r="Y315" s="20"/>
      <c r="Z315" s="6"/>
      <c r="AA315" s="6"/>
      <c r="AB315" s="111"/>
      <c r="AC315" s="24"/>
      <c r="AI315" s="111"/>
      <c r="AM315" s="111"/>
    </row>
    <row r="316" spans="1:39" x14ac:dyDescent="0.25">
      <c r="A316" s="10"/>
      <c r="B316" s="10"/>
      <c r="C316" s="2" t="s">
        <v>648</v>
      </c>
      <c r="D316" s="118" t="s">
        <v>948</v>
      </c>
      <c r="E316" s="38" t="s">
        <v>524</v>
      </c>
      <c r="F316" s="38">
        <v>1</v>
      </c>
      <c r="G316" s="41">
        <v>0.60607402720658021</v>
      </c>
      <c r="H316" s="41">
        <v>0.64687558407575851</v>
      </c>
      <c r="I316" s="57" t="s">
        <v>9</v>
      </c>
      <c r="J316" s="58">
        <v>3089.8867662399298</v>
      </c>
      <c r="K316" s="59">
        <v>0.60461148681394905</v>
      </c>
      <c r="L316" s="26">
        <f t="shared" si="17"/>
        <v>1.9148262945064942</v>
      </c>
      <c r="M316" s="60">
        <v>38.244992849237157</v>
      </c>
      <c r="N316" t="s">
        <v>29</v>
      </c>
      <c r="O316" s="24">
        <f t="shared" si="16"/>
        <v>0</v>
      </c>
      <c r="P316" s="163">
        <f t="shared" si="18"/>
        <v>1</v>
      </c>
      <c r="Q316" s="166">
        <v>39</v>
      </c>
      <c r="R316" s="166">
        <v>1</v>
      </c>
      <c r="S316" s="166">
        <v>1</v>
      </c>
      <c r="T316" s="20"/>
      <c r="U316" s="20"/>
      <c r="V316" s="20"/>
      <c r="W316" s="20"/>
      <c r="X316" s="20"/>
      <c r="Y316" s="20"/>
      <c r="Z316" s="6"/>
      <c r="AA316" s="6"/>
      <c r="AB316" s="111"/>
      <c r="AC316" s="24"/>
      <c r="AI316" s="111"/>
      <c r="AM316" s="111"/>
    </row>
    <row r="317" spans="1:39" x14ac:dyDescent="0.25">
      <c r="A317" s="10"/>
      <c r="B317" s="10"/>
      <c r="C317" s="2" t="s">
        <v>648</v>
      </c>
      <c r="D317" s="118" t="s">
        <v>948</v>
      </c>
      <c r="E317" s="38" t="s">
        <v>524</v>
      </c>
      <c r="F317" s="38">
        <v>2</v>
      </c>
      <c r="G317" s="41">
        <v>0.59827368011162674</v>
      </c>
      <c r="H317" s="41">
        <v>0.64292312429436504</v>
      </c>
      <c r="I317" s="57" t="s">
        <v>9</v>
      </c>
      <c r="J317" s="58">
        <v>3089.8867662399298</v>
      </c>
      <c r="K317" s="59">
        <v>0.60461148681394905</v>
      </c>
      <c r="L317" s="26">
        <f t="shared" si="17"/>
        <v>1.8901819292091786</v>
      </c>
      <c r="M317" s="60">
        <v>38.107322040556276</v>
      </c>
      <c r="N317" t="s">
        <v>29</v>
      </c>
      <c r="O317" s="24">
        <f t="shared" si="16"/>
        <v>0</v>
      </c>
      <c r="P317" s="163">
        <f t="shared" si="18"/>
        <v>0</v>
      </c>
      <c r="Q317" s="166">
        <v>40</v>
      </c>
      <c r="R317" s="166">
        <v>1</v>
      </c>
      <c r="S317" s="166">
        <v>1</v>
      </c>
      <c r="T317" s="20"/>
      <c r="U317" s="20"/>
      <c r="V317" s="20"/>
      <c r="W317" s="20"/>
      <c r="X317" s="20"/>
      <c r="Y317" s="20"/>
      <c r="Z317" s="6"/>
      <c r="AA317" s="6"/>
      <c r="AB317" s="111"/>
      <c r="AC317" s="24"/>
      <c r="AI317" s="111"/>
      <c r="AM317" s="111"/>
    </row>
    <row r="318" spans="1:39" x14ac:dyDescent="0.25">
      <c r="A318" s="10"/>
      <c r="B318" s="10"/>
      <c r="C318" s="2" t="s">
        <v>648</v>
      </c>
      <c r="D318" s="118" t="s">
        <v>948</v>
      </c>
      <c r="E318" s="38" t="s">
        <v>524</v>
      </c>
      <c r="F318" s="38">
        <v>3</v>
      </c>
      <c r="G318" s="41">
        <v>0.61475258493353035</v>
      </c>
      <c r="H318" s="41">
        <v>0.64946889226100146</v>
      </c>
      <c r="I318" s="57" t="s">
        <v>9</v>
      </c>
      <c r="J318" s="58">
        <v>3089.8867662399298</v>
      </c>
      <c r="K318" s="59">
        <v>0.60461148681394905</v>
      </c>
      <c r="L318" s="26">
        <f t="shared" si="17"/>
        <v>1.9422452726972432</v>
      </c>
      <c r="M318" s="60">
        <v>38.450316602740607</v>
      </c>
      <c r="N318" t="s">
        <v>29</v>
      </c>
      <c r="O318" s="24">
        <f t="shared" si="16"/>
        <v>0</v>
      </c>
      <c r="P318" s="163">
        <f t="shared" si="18"/>
        <v>0</v>
      </c>
      <c r="Q318" s="166">
        <v>41</v>
      </c>
      <c r="R318" s="166">
        <v>1</v>
      </c>
      <c r="S318" s="166">
        <v>1</v>
      </c>
      <c r="T318" s="20"/>
      <c r="U318" s="20"/>
      <c r="V318" s="20"/>
      <c r="W318" s="20"/>
      <c r="X318" s="20"/>
      <c r="Y318" s="20"/>
      <c r="Z318" s="6"/>
      <c r="AA318" s="6"/>
      <c r="AB318" s="111"/>
      <c r="AC318" s="24"/>
      <c r="AI318" s="111"/>
      <c r="AM318" s="111"/>
    </row>
    <row r="319" spans="1:39" x14ac:dyDescent="0.25">
      <c r="A319" s="10"/>
      <c r="B319" s="10"/>
      <c r="C319" s="2" t="s">
        <v>648</v>
      </c>
      <c r="D319" s="118" t="s">
        <v>948</v>
      </c>
      <c r="E319" s="38" t="s">
        <v>525</v>
      </c>
      <c r="F319" s="38">
        <v>1</v>
      </c>
      <c r="G319" s="41">
        <v>0.61426136933204134</v>
      </c>
      <c r="H319" s="41">
        <v>0.64735611634463308</v>
      </c>
      <c r="I319" s="57" t="s">
        <v>9</v>
      </c>
      <c r="J319" s="58">
        <v>3089.8867662399298</v>
      </c>
      <c r="K319" s="59">
        <v>0.60461148681394905</v>
      </c>
      <c r="L319" s="26">
        <f t="shared" si="17"/>
        <v>1.9406933293573541</v>
      </c>
      <c r="M319" s="60">
        <v>38.499598492837094</v>
      </c>
      <c r="N319" t="s">
        <v>29</v>
      </c>
      <c r="O319" s="24">
        <f t="shared" si="16"/>
        <v>0</v>
      </c>
      <c r="P319" s="163">
        <f t="shared" si="18"/>
        <v>1</v>
      </c>
      <c r="Q319" s="166">
        <v>42</v>
      </c>
      <c r="R319" s="166">
        <v>1</v>
      </c>
      <c r="S319" s="166">
        <v>1</v>
      </c>
      <c r="T319" s="20"/>
      <c r="U319" s="20"/>
      <c r="V319" s="20"/>
      <c r="W319" s="20"/>
      <c r="X319" s="20"/>
      <c r="Y319" s="20"/>
      <c r="Z319" s="6"/>
      <c r="AA319" s="6"/>
      <c r="AB319" s="111"/>
      <c r="AC319" s="24"/>
      <c r="AI319" s="111"/>
      <c r="AM319" s="111"/>
    </row>
    <row r="320" spans="1:39" x14ac:dyDescent="0.25">
      <c r="A320" s="10"/>
      <c r="B320" s="10"/>
      <c r="C320" s="2" t="s">
        <v>648</v>
      </c>
      <c r="D320" s="118" t="s">
        <v>948</v>
      </c>
      <c r="E320" s="38" t="s">
        <v>525</v>
      </c>
      <c r="F320" s="38">
        <v>2</v>
      </c>
      <c r="G320" s="41">
        <v>0.61357018054746648</v>
      </c>
      <c r="H320" s="41">
        <v>0.64731802095621394</v>
      </c>
      <c r="I320" s="57" t="s">
        <v>9</v>
      </c>
      <c r="J320" s="58">
        <v>3089.8867662399298</v>
      </c>
      <c r="K320" s="59">
        <v>0.60461148681394905</v>
      </c>
      <c r="L320" s="26">
        <f t="shared" ref="L320:L326" si="19">G320*J320/978</f>
        <v>1.9385095920583448</v>
      </c>
      <c r="M320" s="60">
        <v>38.478220535862832</v>
      </c>
      <c r="N320" t="s">
        <v>29</v>
      </c>
      <c r="O320" s="24">
        <f t="shared" si="16"/>
        <v>0</v>
      </c>
      <c r="P320" s="163">
        <f t="shared" si="18"/>
        <v>0</v>
      </c>
      <c r="Q320" s="166">
        <v>43</v>
      </c>
      <c r="R320" s="166">
        <v>1</v>
      </c>
      <c r="S320" s="166">
        <v>1</v>
      </c>
      <c r="T320" s="20"/>
      <c r="U320" s="20"/>
      <c r="V320" s="20"/>
      <c r="W320" s="20"/>
      <c r="X320" s="20"/>
      <c r="Y320" s="20"/>
      <c r="Z320" s="6"/>
      <c r="AA320" s="6"/>
      <c r="AB320" s="111"/>
      <c r="AC320" s="24"/>
      <c r="AI320" s="111"/>
      <c r="AM320" s="111"/>
    </row>
    <row r="321" spans="1:39" x14ac:dyDescent="0.25">
      <c r="A321" s="10"/>
      <c r="B321" s="10"/>
      <c r="C321" s="2" t="s">
        <v>648</v>
      </c>
      <c r="D321" s="118" t="s">
        <v>948</v>
      </c>
      <c r="E321" s="38" t="s">
        <v>529</v>
      </c>
      <c r="F321" s="38">
        <v>1</v>
      </c>
      <c r="G321" s="41">
        <v>0.60966483812664496</v>
      </c>
      <c r="H321" s="41">
        <v>0.65459129511677283</v>
      </c>
      <c r="I321" s="57" t="s">
        <v>9</v>
      </c>
      <c r="J321" s="58">
        <v>3089.8867662399298</v>
      </c>
      <c r="K321" s="59">
        <v>0.60461148681394905</v>
      </c>
      <c r="L321" s="26">
        <f t="shared" si="19"/>
        <v>1.9261710789052446</v>
      </c>
      <c r="M321" s="60">
        <v>38.124998040304227</v>
      </c>
      <c r="N321" t="s">
        <v>29</v>
      </c>
      <c r="O321" s="24">
        <f t="shared" si="16"/>
        <v>0</v>
      </c>
      <c r="P321" s="163">
        <f t="shared" si="18"/>
        <v>1</v>
      </c>
      <c r="Q321" s="166">
        <v>44</v>
      </c>
      <c r="R321" s="166">
        <v>1</v>
      </c>
      <c r="S321" s="166">
        <v>1</v>
      </c>
      <c r="T321" s="20"/>
      <c r="U321" s="20"/>
      <c r="V321" s="20"/>
      <c r="W321" s="20"/>
      <c r="X321" s="20"/>
      <c r="Y321" s="20"/>
      <c r="Z321" s="6"/>
      <c r="AA321" s="6"/>
      <c r="AB321" s="111"/>
      <c r="AC321" s="24"/>
      <c r="AI321" s="111"/>
      <c r="AM321" s="111"/>
    </row>
    <row r="322" spans="1:39" x14ac:dyDescent="0.25">
      <c r="A322" s="10"/>
      <c r="B322" s="10"/>
      <c r="C322" s="2" t="s">
        <v>648</v>
      </c>
      <c r="D322" s="118" t="s">
        <v>948</v>
      </c>
      <c r="E322" s="38" t="s">
        <v>529</v>
      </c>
      <c r="F322" s="38">
        <v>2</v>
      </c>
      <c r="G322" s="41">
        <v>0.60684554303278693</v>
      </c>
      <c r="H322" s="41">
        <v>0.65095005885320323</v>
      </c>
      <c r="I322" s="57" t="s">
        <v>9</v>
      </c>
      <c r="J322" s="58">
        <v>3089.8867662399298</v>
      </c>
      <c r="K322" s="59">
        <v>0.60461148681394905</v>
      </c>
      <c r="L322" s="26">
        <f t="shared" si="19"/>
        <v>1.917263816532405</v>
      </c>
      <c r="M322" s="60">
        <v>38.144038517708758</v>
      </c>
      <c r="N322" t="s">
        <v>29</v>
      </c>
      <c r="O322" s="24">
        <f t="shared" si="16"/>
        <v>0</v>
      </c>
      <c r="P322" s="163">
        <f t="shared" si="18"/>
        <v>0</v>
      </c>
      <c r="Q322" s="166">
        <v>45</v>
      </c>
      <c r="R322" s="166">
        <v>1</v>
      </c>
      <c r="S322" s="166">
        <v>1</v>
      </c>
      <c r="T322" s="20"/>
      <c r="U322" s="20"/>
      <c r="V322" s="20"/>
      <c r="W322" s="20"/>
      <c r="X322" s="20"/>
      <c r="Y322" s="20"/>
      <c r="Z322" s="6"/>
      <c r="AA322" s="6"/>
      <c r="AB322" s="111"/>
      <c r="AC322" s="24"/>
      <c r="AI322" s="111"/>
      <c r="AM322" s="111"/>
    </row>
    <row r="323" spans="1:39" x14ac:dyDescent="0.25">
      <c r="A323" s="10"/>
      <c r="B323" s="10"/>
      <c r="C323" s="2" t="s">
        <v>648</v>
      </c>
      <c r="D323" s="118" t="s">
        <v>948</v>
      </c>
      <c r="E323" s="38" t="s">
        <v>530</v>
      </c>
      <c r="F323" s="38">
        <v>1</v>
      </c>
      <c r="G323" s="41">
        <v>0.60798488993096256</v>
      </c>
      <c r="H323" s="41">
        <v>0.63796199058233682</v>
      </c>
      <c r="I323" s="57" t="s">
        <v>9</v>
      </c>
      <c r="J323" s="58">
        <v>3089.8867662399298</v>
      </c>
      <c r="K323" s="59">
        <v>0.60461148681394905</v>
      </c>
      <c r="L323" s="26">
        <f t="shared" si="19"/>
        <v>1.9208634616273226</v>
      </c>
      <c r="M323" s="60">
        <v>38.586596165238305</v>
      </c>
      <c r="N323" t="s">
        <v>29</v>
      </c>
      <c r="O323" s="24">
        <f t="shared" ref="O323:O386" si="20">IF(D323=D322,0,1)</f>
        <v>0</v>
      </c>
      <c r="P323" s="163">
        <f t="shared" si="18"/>
        <v>1</v>
      </c>
      <c r="Q323" s="166">
        <v>46</v>
      </c>
      <c r="R323" s="166">
        <v>1</v>
      </c>
      <c r="S323" s="166">
        <v>1</v>
      </c>
      <c r="T323" s="20"/>
      <c r="U323" s="20"/>
      <c r="V323" s="20"/>
      <c r="W323" s="20"/>
      <c r="X323" s="20"/>
      <c r="Y323" s="20"/>
      <c r="Z323" s="6"/>
      <c r="AA323" s="6"/>
      <c r="AB323" s="111"/>
      <c r="AC323" s="24"/>
      <c r="AI323" s="111"/>
      <c r="AM323" s="111"/>
    </row>
    <row r="324" spans="1:39" x14ac:dyDescent="0.25">
      <c r="A324" s="10"/>
      <c r="B324" s="10"/>
      <c r="C324" s="2" t="s">
        <v>648</v>
      </c>
      <c r="D324" s="118" t="s">
        <v>948</v>
      </c>
      <c r="E324" s="38" t="s">
        <v>530</v>
      </c>
      <c r="F324" s="38">
        <v>2</v>
      </c>
      <c r="G324" s="41">
        <v>0.60316418302369845</v>
      </c>
      <c r="H324" s="41">
        <v>0.64545392069273599</v>
      </c>
      <c r="I324" s="57" t="s">
        <v>9</v>
      </c>
      <c r="J324" s="58">
        <v>3089.8867662399298</v>
      </c>
      <c r="K324" s="59">
        <v>0.60461148681394905</v>
      </c>
      <c r="L324" s="26">
        <f t="shared" si="19"/>
        <v>1.9056329519374693</v>
      </c>
      <c r="M324" s="60">
        <v>38.192342344166043</v>
      </c>
      <c r="N324" t="s">
        <v>29</v>
      </c>
      <c r="O324" s="24">
        <f t="shared" si="20"/>
        <v>0</v>
      </c>
      <c r="P324" s="163">
        <f t="shared" si="18"/>
        <v>0</v>
      </c>
      <c r="Q324" s="166">
        <v>47</v>
      </c>
      <c r="R324" s="166">
        <v>1</v>
      </c>
      <c r="S324" s="166">
        <v>1</v>
      </c>
      <c r="T324" s="20"/>
      <c r="U324" s="20"/>
      <c r="V324" s="20"/>
      <c r="W324" s="20"/>
      <c r="X324" s="20"/>
      <c r="Y324" s="20"/>
      <c r="Z324" s="6"/>
      <c r="AA324" s="6"/>
      <c r="AB324" s="111"/>
      <c r="AC324" s="24"/>
      <c r="AI324" s="111"/>
      <c r="AM324" s="111"/>
    </row>
    <row r="325" spans="1:39" x14ac:dyDescent="0.25">
      <c r="A325" s="10"/>
      <c r="B325" s="10"/>
      <c r="C325" s="2" t="s">
        <v>648</v>
      </c>
      <c r="D325" s="118" t="s">
        <v>948</v>
      </c>
      <c r="E325" s="38" t="s">
        <v>949</v>
      </c>
      <c r="F325" s="38">
        <v>1</v>
      </c>
      <c r="G325" s="41">
        <v>0.6051443340703142</v>
      </c>
      <c r="H325" s="41">
        <v>0.64751983487067022</v>
      </c>
      <c r="I325" s="57" t="s">
        <v>9</v>
      </c>
      <c r="J325" s="58">
        <v>3089.8867662399298</v>
      </c>
      <c r="K325" s="59">
        <v>0.60461148681394905</v>
      </c>
      <c r="L325" s="26">
        <f t="shared" si="19"/>
        <v>1.9118890281277494</v>
      </c>
      <c r="M325" s="60">
        <v>38.193994950621004</v>
      </c>
      <c r="N325" t="s">
        <v>29</v>
      </c>
      <c r="O325" s="24">
        <f t="shared" si="20"/>
        <v>0</v>
      </c>
      <c r="P325" s="163">
        <f t="shared" si="18"/>
        <v>1</v>
      </c>
      <c r="Q325" s="166">
        <v>48</v>
      </c>
      <c r="R325" s="166">
        <v>1</v>
      </c>
      <c r="S325" s="166">
        <v>1</v>
      </c>
      <c r="T325" s="20"/>
      <c r="U325" s="20"/>
      <c r="V325" s="20"/>
      <c r="W325" s="20"/>
      <c r="X325" s="20"/>
      <c r="Y325" s="20"/>
      <c r="Z325" s="6"/>
      <c r="AA325" s="6"/>
      <c r="AB325" s="111"/>
      <c r="AC325" s="24"/>
      <c r="AI325" s="111"/>
      <c r="AM325" s="111"/>
    </row>
    <row r="326" spans="1:39" x14ac:dyDescent="0.25">
      <c r="A326" s="10"/>
      <c r="B326" s="10"/>
      <c r="C326" s="2" t="s">
        <v>648</v>
      </c>
      <c r="D326" s="118" t="s">
        <v>948</v>
      </c>
      <c r="E326" s="38" t="s">
        <v>949</v>
      </c>
      <c r="F326" s="38">
        <v>2</v>
      </c>
      <c r="G326" s="41">
        <v>0.61405847880685871</v>
      </c>
      <c r="H326" s="41">
        <v>0.65521889844652714</v>
      </c>
      <c r="I326" s="57" t="s">
        <v>9</v>
      </c>
      <c r="J326" s="58">
        <v>3089.8867662399298</v>
      </c>
      <c r="K326" s="59">
        <v>0.60461148681394905</v>
      </c>
      <c r="L326" s="26">
        <f t="shared" si="19"/>
        <v>1.9400523183668048</v>
      </c>
      <c r="M326" s="60">
        <v>38.250483773110197</v>
      </c>
      <c r="N326" t="s">
        <v>29</v>
      </c>
      <c r="O326" s="24">
        <f t="shared" si="20"/>
        <v>0</v>
      </c>
      <c r="P326" s="163">
        <f t="shared" si="18"/>
        <v>0</v>
      </c>
      <c r="Q326" s="166">
        <v>49</v>
      </c>
      <c r="R326" s="166">
        <v>1</v>
      </c>
      <c r="S326" s="166">
        <v>1</v>
      </c>
      <c r="T326" s="20"/>
      <c r="U326" s="20"/>
      <c r="V326" s="20"/>
      <c r="W326" s="20"/>
      <c r="X326" s="20"/>
      <c r="Y326" s="20"/>
      <c r="Z326" s="6"/>
      <c r="AA326" s="6"/>
      <c r="AB326" s="111"/>
      <c r="AC326" s="24"/>
      <c r="AI326" s="111"/>
      <c r="AM326" s="111"/>
    </row>
    <row r="327" spans="1:39" x14ac:dyDescent="0.25">
      <c r="A327" s="10"/>
      <c r="B327" s="10"/>
      <c r="C327" s="2" t="s">
        <v>648</v>
      </c>
      <c r="D327" s="118" t="s">
        <v>948</v>
      </c>
      <c r="E327" s="38" t="s">
        <v>950</v>
      </c>
      <c r="F327" s="38">
        <v>1</v>
      </c>
      <c r="G327" s="41">
        <v>0.60669380912465565</v>
      </c>
      <c r="H327" s="41">
        <v>0.65303045532214288</v>
      </c>
      <c r="I327" s="57" t="s">
        <v>9</v>
      </c>
      <c r="J327" s="58">
        <v>3089.8867662399298</v>
      </c>
      <c r="K327" s="59">
        <v>0.60461148681394905</v>
      </c>
      <c r="L327" s="26">
        <f>G327*J327/978</f>
        <v>1.9167844294212344</v>
      </c>
      <c r="M327" s="60">
        <v>38.074529569604444</v>
      </c>
      <c r="N327" t="s">
        <v>29</v>
      </c>
      <c r="O327" s="24">
        <f t="shared" si="20"/>
        <v>0</v>
      </c>
      <c r="P327" s="163">
        <f t="shared" si="18"/>
        <v>1</v>
      </c>
      <c r="Q327" s="166">
        <v>50</v>
      </c>
      <c r="R327" s="166">
        <v>1</v>
      </c>
      <c r="S327" s="166">
        <v>1</v>
      </c>
      <c r="T327" s="20"/>
      <c r="U327" s="20"/>
      <c r="V327" s="20"/>
      <c r="W327" s="20"/>
      <c r="X327" s="20"/>
      <c r="Y327" s="20"/>
      <c r="Z327" s="6"/>
      <c r="AA327" s="6"/>
      <c r="AB327" s="111"/>
      <c r="AC327" s="24"/>
      <c r="AI327" s="111"/>
      <c r="AM327" s="111"/>
    </row>
    <row r="328" spans="1:39" x14ac:dyDescent="0.25">
      <c r="A328" s="10"/>
      <c r="B328" s="10"/>
      <c r="C328" s="2" t="s">
        <v>648</v>
      </c>
      <c r="D328" s="118" t="s">
        <v>948</v>
      </c>
      <c r="E328" s="38" t="s">
        <v>950</v>
      </c>
      <c r="F328" s="38">
        <v>2</v>
      </c>
      <c r="G328" s="41">
        <v>0.60772298414551107</v>
      </c>
      <c r="H328" s="41">
        <v>0.64911254144724007</v>
      </c>
      <c r="I328" s="57" t="s">
        <v>9</v>
      </c>
      <c r="J328" s="58">
        <v>3089.8867662399298</v>
      </c>
      <c r="K328" s="59">
        <v>0.60461148681394905</v>
      </c>
      <c r="L328" s="26">
        <f>G328*J328/978</f>
        <v>1.920035998211711</v>
      </c>
      <c r="M328" s="60">
        <v>38.230184350976749</v>
      </c>
      <c r="N328" t="s">
        <v>29</v>
      </c>
      <c r="O328" s="24">
        <f t="shared" si="20"/>
        <v>0</v>
      </c>
      <c r="P328" s="163">
        <f t="shared" si="18"/>
        <v>0</v>
      </c>
      <c r="Q328" s="166">
        <v>51</v>
      </c>
      <c r="R328" s="166">
        <v>1</v>
      </c>
      <c r="S328" s="166">
        <v>1</v>
      </c>
      <c r="T328" s="20"/>
      <c r="U328" s="20"/>
      <c r="V328" s="20"/>
      <c r="W328" s="20"/>
      <c r="X328" s="20"/>
      <c r="Y328" s="20"/>
      <c r="Z328" s="6"/>
      <c r="AA328" s="6"/>
      <c r="AB328" s="111"/>
      <c r="AC328" s="24"/>
      <c r="AI328" s="111"/>
      <c r="AM328" s="111"/>
    </row>
    <row r="329" spans="1:39" x14ac:dyDescent="0.25">
      <c r="A329" s="10"/>
      <c r="B329" s="10"/>
      <c r="C329" s="2" t="s">
        <v>648</v>
      </c>
      <c r="D329" s="118" t="s">
        <v>1669</v>
      </c>
      <c r="E329" s="38" t="s">
        <v>30</v>
      </c>
      <c r="F329" s="38">
        <v>1</v>
      </c>
      <c r="G329" s="41">
        <v>0.64337755072421698</v>
      </c>
      <c r="H329" s="41">
        <v>0.66475304028806304</v>
      </c>
      <c r="I329" s="57" t="s">
        <v>9</v>
      </c>
      <c r="J329" s="58">
        <v>3089.8867662399298</v>
      </c>
      <c r="K329" s="59">
        <v>0.60461148681394905</v>
      </c>
      <c r="L329" s="26">
        <f t="shared" ref="L329:L340" si="21">G329*J329/978</f>
        <v>2.0326828013073794</v>
      </c>
      <c r="M329" s="60">
        <v>38.894345899772944</v>
      </c>
      <c r="N329" t="s">
        <v>29</v>
      </c>
      <c r="O329" s="24">
        <f t="shared" si="20"/>
        <v>1</v>
      </c>
      <c r="P329" s="163">
        <f t="shared" si="18"/>
        <v>1</v>
      </c>
      <c r="Q329" s="166">
        <v>52</v>
      </c>
      <c r="R329" s="166">
        <v>1</v>
      </c>
      <c r="S329" s="166">
        <v>1</v>
      </c>
      <c r="T329" s="20"/>
      <c r="U329" s="20"/>
      <c r="V329" s="20"/>
      <c r="W329" s="20"/>
      <c r="X329" s="20"/>
      <c r="Y329" s="20"/>
      <c r="Z329" s="6"/>
      <c r="AA329" s="6"/>
      <c r="AB329" s="111"/>
      <c r="AC329" s="160"/>
      <c r="AI329" s="111"/>
      <c r="AM329" s="111"/>
    </row>
    <row r="330" spans="1:39" x14ac:dyDescent="0.25">
      <c r="A330" s="10"/>
      <c r="B330" s="10"/>
      <c r="C330" s="2" t="s">
        <v>648</v>
      </c>
      <c r="D330" s="118" t="s">
        <v>1669</v>
      </c>
      <c r="E330" s="38" t="s">
        <v>30</v>
      </c>
      <c r="F330" s="38">
        <v>2</v>
      </c>
      <c r="G330" s="41">
        <v>0.62373864079834973</v>
      </c>
      <c r="H330" s="41">
        <v>0.65942028985507251</v>
      </c>
      <c r="I330" s="57" t="s">
        <v>9</v>
      </c>
      <c r="J330" s="58">
        <v>3089.8867662399298</v>
      </c>
      <c r="K330" s="59">
        <v>0.60461148681394905</v>
      </c>
      <c r="L330" s="26">
        <f t="shared" si="21"/>
        <v>1.9706357584819039</v>
      </c>
      <c r="M330" s="60">
        <v>38.436386165349077</v>
      </c>
      <c r="N330" t="s">
        <v>29</v>
      </c>
      <c r="O330" s="24">
        <f t="shared" si="20"/>
        <v>0</v>
      </c>
      <c r="P330" s="163">
        <f t="shared" si="18"/>
        <v>0</v>
      </c>
      <c r="Q330" s="166">
        <v>53</v>
      </c>
      <c r="R330" s="166">
        <v>1</v>
      </c>
      <c r="S330" s="166">
        <v>1</v>
      </c>
      <c r="T330" s="20"/>
      <c r="U330" s="20"/>
      <c r="V330" s="20"/>
      <c r="W330" s="20"/>
      <c r="X330" s="20"/>
      <c r="Y330" s="20"/>
      <c r="Z330" s="6"/>
      <c r="AA330" s="6"/>
      <c r="AB330" s="111"/>
      <c r="AC330" s="160"/>
      <c r="AI330" s="111"/>
      <c r="AM330" s="111"/>
    </row>
    <row r="331" spans="1:39" x14ac:dyDescent="0.25">
      <c r="A331" s="10"/>
      <c r="B331" s="10"/>
      <c r="C331" s="2" t="s">
        <v>648</v>
      </c>
      <c r="D331" s="118" t="s">
        <v>1669</v>
      </c>
      <c r="E331" s="38" t="s">
        <v>30</v>
      </c>
      <c r="F331" s="38">
        <v>3</v>
      </c>
      <c r="G331" s="41">
        <v>0.62475333004440059</v>
      </c>
      <c r="H331" s="41">
        <v>0.65831616238296653</v>
      </c>
      <c r="I331" s="57" t="s">
        <v>9</v>
      </c>
      <c r="J331" s="58">
        <v>3089.8867662399298</v>
      </c>
      <c r="K331" s="59">
        <v>0.60461148681394905</v>
      </c>
      <c r="L331" s="26">
        <f t="shared" si="21"/>
        <v>1.9738415610107571</v>
      </c>
      <c r="M331" s="60">
        <v>38.502555472925337</v>
      </c>
      <c r="N331" t="s">
        <v>29</v>
      </c>
      <c r="O331" s="24">
        <f t="shared" si="20"/>
        <v>0</v>
      </c>
      <c r="P331" s="163">
        <f t="shared" si="18"/>
        <v>0</v>
      </c>
      <c r="Q331" s="166">
        <v>54</v>
      </c>
      <c r="R331" s="166">
        <v>1</v>
      </c>
      <c r="S331" s="166">
        <v>1</v>
      </c>
      <c r="T331" s="20"/>
      <c r="U331" s="20"/>
      <c r="V331" s="20"/>
      <c r="W331" s="20"/>
      <c r="X331" s="20"/>
      <c r="Y331" s="20"/>
      <c r="Z331" s="6"/>
      <c r="AA331" s="6"/>
      <c r="AB331" s="111"/>
      <c r="AC331" s="160"/>
      <c r="AI331" s="111"/>
      <c r="AM331" s="111"/>
    </row>
    <row r="332" spans="1:39" x14ac:dyDescent="0.25">
      <c r="A332" s="10"/>
      <c r="B332" s="10"/>
      <c r="C332" s="2" t="s">
        <v>648</v>
      </c>
      <c r="D332" s="118" t="s">
        <v>1668</v>
      </c>
      <c r="E332" s="38" t="s">
        <v>30</v>
      </c>
      <c r="F332" s="38">
        <v>1</v>
      </c>
      <c r="G332" s="41">
        <v>0.61820891890247609</v>
      </c>
      <c r="H332" s="41">
        <v>0.6603286216545885</v>
      </c>
      <c r="I332" s="57" t="s">
        <v>9</v>
      </c>
      <c r="J332" s="58">
        <v>3089.8867662399298</v>
      </c>
      <c r="K332" s="59">
        <v>0.60461148681394905</v>
      </c>
      <c r="L332" s="26">
        <f t="shared" si="21"/>
        <v>1.9531651915012831</v>
      </c>
      <c r="M332" s="60">
        <v>38.229696431105076</v>
      </c>
      <c r="N332" t="s">
        <v>29</v>
      </c>
      <c r="O332" s="24">
        <f t="shared" si="20"/>
        <v>1</v>
      </c>
      <c r="P332" s="163">
        <f t="shared" si="18"/>
        <v>1</v>
      </c>
      <c r="Q332" s="166">
        <v>55</v>
      </c>
      <c r="R332" s="166">
        <v>1</v>
      </c>
      <c r="S332" s="166">
        <v>1</v>
      </c>
      <c r="T332" s="20"/>
      <c r="U332" s="20"/>
      <c r="V332" s="20"/>
      <c r="W332" s="20"/>
      <c r="X332" s="20"/>
      <c r="Y332" s="20"/>
      <c r="Z332" s="6"/>
      <c r="AA332" s="6"/>
      <c r="AB332" s="111"/>
      <c r="AC332" s="160"/>
      <c r="AI332" s="111"/>
      <c r="AM332" s="111"/>
    </row>
    <row r="333" spans="1:39" x14ac:dyDescent="0.25">
      <c r="A333" s="10"/>
      <c r="B333" s="10"/>
      <c r="C333" s="2" t="s">
        <v>648</v>
      </c>
      <c r="D333" s="118" t="s">
        <v>1668</v>
      </c>
      <c r="E333" s="38" t="s">
        <v>30</v>
      </c>
      <c r="F333" s="38">
        <v>2</v>
      </c>
      <c r="G333" s="41">
        <v>0.62060806814148828</v>
      </c>
      <c r="H333" s="41">
        <v>0.65788896890753679</v>
      </c>
      <c r="I333" s="57" t="s">
        <v>9</v>
      </c>
      <c r="J333" s="58">
        <v>3089.8867662399298</v>
      </c>
      <c r="K333" s="59">
        <v>0.60461148681394905</v>
      </c>
      <c r="L333" s="26">
        <f t="shared" si="21"/>
        <v>1.9607450478242465</v>
      </c>
      <c r="M333" s="60">
        <v>38.382061776795076</v>
      </c>
      <c r="N333" t="s">
        <v>29</v>
      </c>
      <c r="O333" s="24">
        <f t="shared" si="20"/>
        <v>0</v>
      </c>
      <c r="P333" s="163">
        <f t="shared" si="18"/>
        <v>0</v>
      </c>
      <c r="Q333" s="166">
        <v>56</v>
      </c>
      <c r="R333" s="166">
        <v>1</v>
      </c>
      <c r="S333" s="166">
        <v>1</v>
      </c>
      <c r="T333" s="20"/>
      <c r="U333" s="20"/>
      <c r="V333" s="20"/>
      <c r="W333" s="20"/>
      <c r="X333" s="20"/>
      <c r="Y333" s="20"/>
      <c r="Z333" s="6"/>
      <c r="AA333" s="6"/>
      <c r="AB333" s="111"/>
      <c r="AC333" s="160"/>
      <c r="AI333" s="111"/>
      <c r="AM333" s="111"/>
    </row>
    <row r="334" spans="1:39" x14ac:dyDescent="0.25">
      <c r="A334" s="10"/>
      <c r="B334" s="10"/>
      <c r="C334" s="2" t="s">
        <v>648</v>
      </c>
      <c r="D334" s="118" t="s">
        <v>1668</v>
      </c>
      <c r="E334" s="38" t="s">
        <v>30</v>
      </c>
      <c r="F334" s="38">
        <v>3</v>
      </c>
      <c r="G334" s="41">
        <v>0.61279822933958272</v>
      </c>
      <c r="H334" s="41">
        <v>0.66509592729720635</v>
      </c>
      <c r="I334" s="57" t="s">
        <v>9</v>
      </c>
      <c r="J334" s="58">
        <v>3089.8867662399298</v>
      </c>
      <c r="K334" s="59">
        <v>0.60461148681394905</v>
      </c>
      <c r="L334" s="26">
        <f t="shared" si="21"/>
        <v>1.9360706944904276</v>
      </c>
      <c r="M334" s="60">
        <v>37.906513318321878</v>
      </c>
      <c r="N334" t="s">
        <v>29</v>
      </c>
      <c r="O334" s="24">
        <f t="shared" si="20"/>
        <v>0</v>
      </c>
      <c r="P334" s="163">
        <f t="shared" si="18"/>
        <v>0</v>
      </c>
      <c r="Q334" s="166">
        <v>57</v>
      </c>
      <c r="R334" s="166">
        <v>1</v>
      </c>
      <c r="S334" s="166">
        <v>1</v>
      </c>
      <c r="T334" s="20"/>
      <c r="U334" s="20"/>
      <c r="V334" s="20"/>
      <c r="W334" s="20"/>
      <c r="X334" s="20"/>
      <c r="Y334" s="20"/>
      <c r="Z334" s="6"/>
      <c r="AA334" s="6"/>
      <c r="AB334" s="111"/>
      <c r="AC334" s="160"/>
      <c r="AI334" s="111"/>
      <c r="AM334" s="111"/>
    </row>
    <row r="335" spans="1:39" x14ac:dyDescent="0.25">
      <c r="A335" s="10"/>
      <c r="B335" s="10"/>
      <c r="C335" s="2" t="s">
        <v>648</v>
      </c>
      <c r="D335" s="118" t="s">
        <v>1668</v>
      </c>
      <c r="E335" s="38" t="s">
        <v>31</v>
      </c>
      <c r="F335" s="38">
        <v>1</v>
      </c>
      <c r="G335" s="41">
        <v>0.62051387220578336</v>
      </c>
      <c r="H335" s="41">
        <v>0.6643705872223179</v>
      </c>
      <c r="I335" s="57" t="s">
        <v>9</v>
      </c>
      <c r="J335" s="58">
        <v>3089.8867662399298</v>
      </c>
      <c r="K335" s="59">
        <v>0.60461148681394905</v>
      </c>
      <c r="L335" s="26">
        <f t="shared" si="21"/>
        <v>1.9604474458046472</v>
      </c>
      <c r="M335" s="60">
        <v>38.181699105655618</v>
      </c>
      <c r="N335" t="s">
        <v>29</v>
      </c>
      <c r="O335" s="24">
        <f t="shared" si="20"/>
        <v>0</v>
      </c>
      <c r="P335" s="163">
        <f t="shared" si="18"/>
        <v>1</v>
      </c>
      <c r="Q335" s="166">
        <v>58</v>
      </c>
      <c r="R335" s="166">
        <v>1</v>
      </c>
      <c r="S335" s="166">
        <v>1</v>
      </c>
      <c r="T335" s="20"/>
      <c r="U335" s="20"/>
      <c r="V335" s="20"/>
      <c r="W335" s="20"/>
      <c r="X335" s="20"/>
      <c r="Y335" s="20"/>
      <c r="Z335" s="6"/>
      <c r="AA335" s="6"/>
      <c r="AB335" s="111"/>
      <c r="AC335" s="160"/>
      <c r="AI335" s="111"/>
      <c r="AM335" s="111"/>
    </row>
    <row r="336" spans="1:39" x14ac:dyDescent="0.25">
      <c r="A336" s="10"/>
      <c r="B336" s="10"/>
      <c r="C336" s="2" t="s">
        <v>648</v>
      </c>
      <c r="D336" s="118" t="s">
        <v>1668</v>
      </c>
      <c r="E336" s="38" t="s">
        <v>31</v>
      </c>
      <c r="F336" s="38">
        <v>2</v>
      </c>
      <c r="G336" s="41">
        <v>0.61602884727230434</v>
      </c>
      <c r="H336" s="41">
        <v>0.66058691333094488</v>
      </c>
      <c r="I336" s="57" t="s">
        <v>9</v>
      </c>
      <c r="J336" s="58">
        <v>3089.8867662399298</v>
      </c>
      <c r="K336" s="59">
        <v>0.60461148681394905</v>
      </c>
      <c r="L336" s="26">
        <f t="shared" si="21"/>
        <v>1.9462774875344908</v>
      </c>
      <c r="M336" s="60">
        <v>38.150572437258013</v>
      </c>
      <c r="N336" t="s">
        <v>29</v>
      </c>
      <c r="O336" s="24">
        <f t="shared" si="20"/>
        <v>0</v>
      </c>
      <c r="P336" s="163">
        <f t="shared" si="18"/>
        <v>0</v>
      </c>
      <c r="Q336" s="166">
        <v>59</v>
      </c>
      <c r="R336" s="166">
        <v>1</v>
      </c>
      <c r="S336" s="166">
        <v>1</v>
      </c>
      <c r="T336" s="20"/>
      <c r="U336" s="20"/>
      <c r="V336" s="20"/>
      <c r="W336" s="20"/>
      <c r="X336" s="20"/>
      <c r="Y336" s="20"/>
      <c r="Z336" s="6"/>
      <c r="AA336" s="6"/>
      <c r="AB336" s="111"/>
      <c r="AC336" s="160"/>
      <c r="AI336" s="111"/>
      <c r="AM336" s="111"/>
    </row>
    <row r="337" spans="1:39" x14ac:dyDescent="0.25">
      <c r="A337" s="10"/>
      <c r="B337" s="10"/>
      <c r="C337" s="2" t="s">
        <v>648</v>
      </c>
      <c r="D337" s="118" t="s">
        <v>1668</v>
      </c>
      <c r="E337" s="38" t="s">
        <v>31</v>
      </c>
      <c r="F337" s="38">
        <v>3</v>
      </c>
      <c r="G337" s="41">
        <v>0.61743883860560977</v>
      </c>
      <c r="H337" s="41">
        <v>0.6604797456103968</v>
      </c>
      <c r="I337" s="57" t="s">
        <v>9</v>
      </c>
      <c r="J337" s="58">
        <v>3089.8867662399298</v>
      </c>
      <c r="K337" s="59">
        <v>0.60461148681394905</v>
      </c>
      <c r="L337" s="26">
        <f t="shared" si="21"/>
        <v>1.9507322048773266</v>
      </c>
      <c r="M337" s="60">
        <v>38.199962760260355</v>
      </c>
      <c r="N337" t="s">
        <v>29</v>
      </c>
      <c r="O337" s="24">
        <f t="shared" si="20"/>
        <v>0</v>
      </c>
      <c r="P337" s="163">
        <f t="shared" si="18"/>
        <v>0</v>
      </c>
      <c r="Q337" s="166">
        <v>60</v>
      </c>
      <c r="R337" s="166">
        <v>1</v>
      </c>
      <c r="S337" s="166">
        <v>1</v>
      </c>
      <c r="T337" s="20"/>
      <c r="U337" s="20"/>
      <c r="V337" s="20"/>
      <c r="W337" s="20"/>
      <c r="X337" s="20"/>
      <c r="Y337" s="20"/>
      <c r="Z337" s="6"/>
      <c r="AA337" s="6"/>
      <c r="AB337" s="111"/>
      <c r="AC337" s="160"/>
      <c r="AI337" s="111"/>
      <c r="AM337" s="111"/>
    </row>
    <row r="338" spans="1:39" x14ac:dyDescent="0.25">
      <c r="A338" s="10"/>
      <c r="B338" s="10"/>
      <c r="C338" s="2" t="s">
        <v>648</v>
      </c>
      <c r="D338" s="118" t="s">
        <v>1667</v>
      </c>
      <c r="E338" s="38" t="s">
        <v>30</v>
      </c>
      <c r="F338" s="38">
        <v>1</v>
      </c>
      <c r="G338" s="41">
        <v>0.60882120493647029</v>
      </c>
      <c r="H338" s="41">
        <v>0.64323246965029901</v>
      </c>
      <c r="I338" s="57" t="s">
        <v>9</v>
      </c>
      <c r="J338" s="58">
        <v>3089.8867662399298</v>
      </c>
      <c r="K338" s="59">
        <v>0.60461148681394905</v>
      </c>
      <c r="L338" s="26">
        <f t="shared" si="21"/>
        <v>1.9235057097540367</v>
      </c>
      <c r="M338" s="60">
        <v>38.449384030001987</v>
      </c>
      <c r="N338" t="s">
        <v>29</v>
      </c>
      <c r="O338" s="24">
        <f t="shared" si="20"/>
        <v>1</v>
      </c>
      <c r="P338" s="163">
        <f t="shared" si="18"/>
        <v>1</v>
      </c>
      <c r="Q338" s="166">
        <v>61</v>
      </c>
      <c r="R338" s="166">
        <v>1</v>
      </c>
      <c r="S338" s="166">
        <v>1</v>
      </c>
      <c r="T338" s="20"/>
      <c r="U338" s="20"/>
      <c r="V338" s="20"/>
      <c r="W338" s="20"/>
      <c r="X338" s="20"/>
      <c r="Y338" s="20"/>
      <c r="Z338" s="6"/>
      <c r="AA338" s="6"/>
      <c r="AB338" s="111"/>
      <c r="AC338" s="160"/>
      <c r="AI338" s="111"/>
      <c r="AM338" s="111"/>
    </row>
    <row r="339" spans="1:39" x14ac:dyDescent="0.25">
      <c r="A339" s="10"/>
      <c r="B339" s="10"/>
      <c r="C339" s="2" t="s">
        <v>648</v>
      </c>
      <c r="D339" s="118" t="s">
        <v>1667</v>
      </c>
      <c r="E339" s="38" t="s">
        <v>30</v>
      </c>
      <c r="F339" s="38">
        <v>2</v>
      </c>
      <c r="G339" s="41">
        <v>0.61625606905232866</v>
      </c>
      <c r="H339" s="41">
        <v>0.64923525621460298</v>
      </c>
      <c r="I339" s="57" t="s">
        <v>9</v>
      </c>
      <c r="J339" s="58">
        <v>3089.8867662399298</v>
      </c>
      <c r="K339" s="59">
        <v>0.60461148681394905</v>
      </c>
      <c r="L339" s="26">
        <f t="shared" si="21"/>
        <v>1.9469953705315242</v>
      </c>
      <c r="M339" s="60">
        <v>38.506477802595775</v>
      </c>
      <c r="N339" t="s">
        <v>29</v>
      </c>
      <c r="O339" s="24">
        <f t="shared" si="20"/>
        <v>0</v>
      </c>
      <c r="P339" s="163">
        <f t="shared" si="18"/>
        <v>0</v>
      </c>
      <c r="Q339" s="166">
        <v>62</v>
      </c>
      <c r="R339" s="166">
        <v>1</v>
      </c>
      <c r="S339" s="166">
        <v>1</v>
      </c>
      <c r="T339" s="20"/>
      <c r="U339" s="20"/>
      <c r="V339" s="20"/>
      <c r="W339" s="20"/>
      <c r="X339" s="20"/>
      <c r="Y339" s="20"/>
      <c r="Z339" s="6"/>
      <c r="AA339" s="6"/>
      <c r="AB339" s="111"/>
      <c r="AC339" s="160"/>
      <c r="AI339" s="111"/>
      <c r="AM339" s="111"/>
    </row>
    <row r="340" spans="1:39" x14ac:dyDescent="0.25">
      <c r="A340" s="10"/>
      <c r="B340" s="10"/>
      <c r="C340" s="2" t="s">
        <v>648</v>
      </c>
      <c r="D340" s="118" t="s">
        <v>1667</v>
      </c>
      <c r="E340" s="38" t="s">
        <v>30</v>
      </c>
      <c r="F340" s="38">
        <v>3</v>
      </c>
      <c r="G340" s="41">
        <v>0.60959775552148254</v>
      </c>
      <c r="H340" s="41">
        <v>0.63377116509744669</v>
      </c>
      <c r="I340" s="57" t="s">
        <v>9</v>
      </c>
      <c r="J340" s="58">
        <v>3089.8867662399298</v>
      </c>
      <c r="K340" s="59">
        <v>0.60461148681394905</v>
      </c>
      <c r="L340" s="26">
        <f t="shared" si="21"/>
        <v>1.9259591385637964</v>
      </c>
      <c r="M340" s="60">
        <v>38.770959320469125</v>
      </c>
      <c r="N340" t="s">
        <v>29</v>
      </c>
      <c r="O340" s="24">
        <f t="shared" si="20"/>
        <v>0</v>
      </c>
      <c r="P340" s="163">
        <f t="shared" si="18"/>
        <v>0</v>
      </c>
      <c r="Q340" s="166">
        <v>63</v>
      </c>
      <c r="R340" s="166">
        <v>1</v>
      </c>
      <c r="S340" s="166">
        <v>1</v>
      </c>
      <c r="T340" s="20"/>
      <c r="U340" s="20"/>
      <c r="V340" s="20"/>
      <c r="W340" s="20"/>
      <c r="X340" s="20"/>
      <c r="Y340" s="20"/>
      <c r="Z340" s="6"/>
      <c r="AA340" s="6"/>
      <c r="AB340" s="111"/>
      <c r="AC340" s="160"/>
      <c r="AI340" s="111"/>
      <c r="AM340" s="111"/>
    </row>
    <row r="341" spans="1:39" x14ac:dyDescent="0.25">
      <c r="A341" s="10"/>
      <c r="B341" s="10"/>
      <c r="C341" s="8"/>
      <c r="D341" s="10"/>
      <c r="E341" s="10"/>
      <c r="F341" s="10"/>
      <c r="G341" s="81"/>
      <c r="H341" s="81"/>
      <c r="I341" s="63"/>
      <c r="J341" s="64"/>
      <c r="K341" s="65"/>
      <c r="L341" s="50"/>
      <c r="M341" s="73"/>
      <c r="N341" s="74"/>
      <c r="O341" s="163"/>
      <c r="P341" s="163"/>
      <c r="Q341" s="169"/>
      <c r="R341" s="169"/>
      <c r="S341" s="169"/>
      <c r="T341" s="93"/>
      <c r="U341" s="93"/>
      <c r="V341" s="93"/>
      <c r="W341" s="93"/>
      <c r="X341" s="93"/>
      <c r="Y341" s="93"/>
      <c r="Z341" s="97"/>
      <c r="AA341" s="97"/>
      <c r="AB341" s="111"/>
      <c r="AC341" s="112"/>
      <c r="AD341" s="112"/>
      <c r="AE341" s="112"/>
      <c r="AF341" s="112"/>
      <c r="AG341" s="112"/>
      <c r="AH341" s="112"/>
      <c r="AI341" s="111"/>
      <c r="AJ341" s="112"/>
      <c r="AK341" s="112"/>
      <c r="AL341" s="112"/>
      <c r="AM341" s="111"/>
    </row>
    <row r="342" spans="1:39" x14ac:dyDescent="0.25">
      <c r="A342" s="10"/>
      <c r="B342" s="10"/>
      <c r="C342" s="2" t="s">
        <v>649</v>
      </c>
      <c r="D342" s="51" t="s">
        <v>277</v>
      </c>
      <c r="E342" s="52" t="s">
        <v>30</v>
      </c>
      <c r="F342" s="38">
        <v>1</v>
      </c>
      <c r="G342" s="41">
        <v>0.63337073248918108</v>
      </c>
      <c r="H342" s="41">
        <v>0.65220522052205221</v>
      </c>
      <c r="I342" s="57" t="s">
        <v>9</v>
      </c>
      <c r="J342" s="58">
        <v>3089.8867662399298</v>
      </c>
      <c r="K342" s="59">
        <v>0.60461148681394905</v>
      </c>
      <c r="L342" s="26">
        <f t="shared" ref="L342:L421" si="22">G342*J342/978</f>
        <v>2.0010673256053284</v>
      </c>
      <c r="M342" s="60">
        <v>38.961431184779705</v>
      </c>
      <c r="N342" t="s">
        <v>15</v>
      </c>
      <c r="O342" s="24">
        <f t="shared" si="20"/>
        <v>1</v>
      </c>
      <c r="P342" s="163">
        <f t="shared" si="18"/>
        <v>1</v>
      </c>
      <c r="Q342" s="166">
        <v>1</v>
      </c>
      <c r="R342" s="166">
        <v>1</v>
      </c>
      <c r="S342" s="166"/>
      <c r="T342" s="27">
        <f>AVERAGE(L342:L361)</f>
        <v>2.0280558973606331</v>
      </c>
      <c r="U342" s="27">
        <f>STDEVA(L342:L361)</f>
        <v>4.4412998425815628E-2</v>
      </c>
      <c r="V342" s="24">
        <f>978*T342/AA342</f>
        <v>991.71933380934956</v>
      </c>
      <c r="W342" s="24">
        <f>978*U342/AA342</f>
        <v>21.717956230223841</v>
      </c>
      <c r="X342" s="27">
        <f>AVERAGE(M342:M361)</f>
        <v>39.019403907469638</v>
      </c>
      <c r="Y342" s="27">
        <f>STDEVA(M342:M361)</f>
        <v>0.29202950893073171</v>
      </c>
      <c r="Z342" s="6">
        <v>34</v>
      </c>
      <c r="AA342" s="6">
        <v>2</v>
      </c>
      <c r="AB342" s="111"/>
      <c r="AC342" s="25">
        <f>SUM(O342:O361)</f>
        <v>4</v>
      </c>
      <c r="AD342" s="25">
        <f>SUM(P342:P361)</f>
        <v>20</v>
      </c>
      <c r="AE342" s="25">
        <f>SUM(R342:R361)</f>
        <v>20</v>
      </c>
      <c r="AF342" s="23">
        <v>0</v>
      </c>
      <c r="AG342" s="23">
        <v>0</v>
      </c>
      <c r="AH342" s="25">
        <f>SUM(S342:S361)</f>
        <v>0</v>
      </c>
      <c r="AI342" s="111"/>
      <c r="AL342" s="23">
        <v>1</v>
      </c>
      <c r="AM342" s="111"/>
    </row>
    <row r="343" spans="1:39" x14ac:dyDescent="0.25">
      <c r="A343" s="10"/>
      <c r="B343" s="10"/>
      <c r="C343" s="2" t="s">
        <v>649</v>
      </c>
      <c r="D343" s="51" t="s">
        <v>277</v>
      </c>
      <c r="E343" s="52" t="s">
        <v>31</v>
      </c>
      <c r="F343" s="38">
        <v>1</v>
      </c>
      <c r="G343" s="41">
        <v>0.63263994588195505</v>
      </c>
      <c r="H343" s="41">
        <v>0.64745672029655665</v>
      </c>
      <c r="I343" s="57" t="s">
        <v>9</v>
      </c>
      <c r="J343" s="58">
        <v>3089.8867662399298</v>
      </c>
      <c r="K343" s="59">
        <v>0.60461148681394905</v>
      </c>
      <c r="L343" s="26">
        <f t="shared" si="22"/>
        <v>1.9987584832059286</v>
      </c>
      <c r="M343" s="60">
        <v>39.083279848145935</v>
      </c>
      <c r="N343" t="s">
        <v>15</v>
      </c>
      <c r="O343" s="24">
        <f t="shared" si="20"/>
        <v>0</v>
      </c>
      <c r="P343" s="163">
        <f t="shared" si="18"/>
        <v>1</v>
      </c>
      <c r="Q343" s="166">
        <v>2</v>
      </c>
      <c r="R343" s="166">
        <v>1</v>
      </c>
      <c r="S343" s="166"/>
      <c r="T343" s="20"/>
      <c r="U343" s="20"/>
      <c r="V343" s="20"/>
      <c r="W343" s="20"/>
      <c r="X343" s="20"/>
      <c r="Y343" s="20"/>
      <c r="Z343" s="6"/>
      <c r="AA343" s="6"/>
      <c r="AB343" s="111"/>
      <c r="AC343" s="24"/>
      <c r="AI343" s="111"/>
      <c r="AM343" s="111"/>
    </row>
    <row r="344" spans="1:39" x14ac:dyDescent="0.25">
      <c r="A344" s="10"/>
      <c r="B344" s="10"/>
      <c r="C344" s="2" t="s">
        <v>649</v>
      </c>
      <c r="D344" s="51" t="s">
        <v>277</v>
      </c>
      <c r="E344" s="52" t="s">
        <v>32</v>
      </c>
      <c r="F344" s="38">
        <v>1</v>
      </c>
      <c r="G344" s="41">
        <v>0.64511836391651489</v>
      </c>
      <c r="H344" s="41">
        <v>0.64774058070508422</v>
      </c>
      <c r="I344" s="57" t="s">
        <v>9</v>
      </c>
      <c r="J344" s="58">
        <v>3089.8867662399298</v>
      </c>
      <c r="K344" s="59">
        <v>0.60461148681394905</v>
      </c>
      <c r="L344" s="26">
        <f t="shared" si="22"/>
        <v>2.0381827150552088</v>
      </c>
      <c r="M344" s="60">
        <v>39.459353820168218</v>
      </c>
      <c r="N344" t="s">
        <v>15</v>
      </c>
      <c r="O344" s="24">
        <f t="shared" si="20"/>
        <v>0</v>
      </c>
      <c r="P344" s="163">
        <f t="shared" si="18"/>
        <v>1</v>
      </c>
      <c r="Q344" s="166">
        <v>3</v>
      </c>
      <c r="R344" s="166">
        <v>1</v>
      </c>
      <c r="S344" s="166"/>
      <c r="T344" s="20"/>
      <c r="U344" s="20"/>
      <c r="V344" s="20"/>
      <c r="W344" s="20"/>
      <c r="X344" s="20"/>
      <c r="Y344" s="20"/>
      <c r="Z344" s="6"/>
      <c r="AA344" s="6"/>
      <c r="AB344" s="111"/>
      <c r="AC344" s="24"/>
      <c r="AI344" s="111"/>
      <c r="AM344" s="111"/>
    </row>
    <row r="345" spans="1:39" x14ac:dyDescent="0.25">
      <c r="A345" s="10"/>
      <c r="B345" s="10"/>
      <c r="C345" s="2" t="s">
        <v>649</v>
      </c>
      <c r="D345" s="51" t="s">
        <v>277</v>
      </c>
      <c r="E345" s="52" t="s">
        <v>33</v>
      </c>
      <c r="F345" s="38">
        <v>1</v>
      </c>
      <c r="G345" s="41">
        <v>0.62525928404148545</v>
      </c>
      <c r="H345" s="41">
        <v>0.63359374999999996</v>
      </c>
      <c r="I345" s="57" t="s">
        <v>9</v>
      </c>
      <c r="J345" s="58">
        <v>3089.8867662399298</v>
      </c>
      <c r="K345" s="59">
        <v>0.60461148681394905</v>
      </c>
      <c r="L345" s="26">
        <f t="shared" si="22"/>
        <v>1.9754400687407354</v>
      </c>
      <c r="M345" s="60">
        <v>39.278832307820586</v>
      </c>
      <c r="N345" t="s">
        <v>15</v>
      </c>
      <c r="O345" s="24">
        <f t="shared" si="20"/>
        <v>0</v>
      </c>
      <c r="P345" s="163">
        <f t="shared" si="18"/>
        <v>1</v>
      </c>
      <c r="Q345" s="166">
        <v>4</v>
      </c>
      <c r="R345" s="166">
        <v>1</v>
      </c>
      <c r="S345" s="166"/>
      <c r="T345" s="20"/>
      <c r="U345" s="20"/>
      <c r="V345" s="20"/>
      <c r="W345" s="20"/>
      <c r="X345" s="20"/>
      <c r="Y345" s="20"/>
      <c r="Z345" s="6"/>
      <c r="AA345" s="6"/>
      <c r="AB345" s="111"/>
      <c r="AC345" s="24"/>
      <c r="AI345" s="111"/>
      <c r="AM345" s="111"/>
    </row>
    <row r="346" spans="1:39" x14ac:dyDescent="0.25">
      <c r="A346" s="10"/>
      <c r="B346" s="10"/>
      <c r="C346" s="2" t="s">
        <v>649</v>
      </c>
      <c r="D346" s="51" t="s">
        <v>277</v>
      </c>
      <c r="E346" s="52" t="s">
        <v>34</v>
      </c>
      <c r="F346" s="38">
        <v>1</v>
      </c>
      <c r="G346" s="41">
        <v>0.63433800517077155</v>
      </c>
      <c r="H346" s="41">
        <v>0.6438254772107519</v>
      </c>
      <c r="I346" s="57" t="s">
        <v>9</v>
      </c>
      <c r="J346" s="58">
        <v>3089.8867662399298</v>
      </c>
      <c r="K346" s="59">
        <v>0.60461148681394905</v>
      </c>
      <c r="L346" s="26">
        <f t="shared" si="22"/>
        <v>2.0041233205523548</v>
      </c>
      <c r="M346" s="60">
        <v>39.247230477783582</v>
      </c>
      <c r="N346" t="s">
        <v>15</v>
      </c>
      <c r="O346" s="24">
        <f t="shared" si="20"/>
        <v>0</v>
      </c>
      <c r="P346" s="163">
        <f t="shared" si="18"/>
        <v>1</v>
      </c>
      <c r="Q346" s="166">
        <v>5</v>
      </c>
      <c r="R346" s="166">
        <v>1</v>
      </c>
      <c r="S346" s="166"/>
      <c r="T346" s="20"/>
      <c r="U346" s="20"/>
      <c r="V346" s="20"/>
      <c r="W346" s="20"/>
      <c r="X346" s="20"/>
      <c r="Y346" s="20"/>
      <c r="Z346" s="6"/>
      <c r="AA346" s="6"/>
      <c r="AB346" s="111"/>
      <c r="AC346" s="24"/>
      <c r="AI346" s="111"/>
      <c r="AM346" s="111"/>
    </row>
    <row r="347" spans="1:39" x14ac:dyDescent="0.25">
      <c r="A347" s="10"/>
      <c r="B347" s="10"/>
      <c r="C347" s="2" t="s">
        <v>649</v>
      </c>
      <c r="D347" s="51" t="s">
        <v>277</v>
      </c>
      <c r="E347" s="52" t="s">
        <v>518</v>
      </c>
      <c r="F347" s="38">
        <v>1</v>
      </c>
      <c r="G347" s="41">
        <v>0.62921111311999034</v>
      </c>
      <c r="H347" s="41">
        <v>0.66042040084731946</v>
      </c>
      <c r="I347" s="57" t="s">
        <v>9</v>
      </c>
      <c r="J347" s="58">
        <v>3089.8867662399298</v>
      </c>
      <c r="K347" s="59">
        <v>0.60461148681394905</v>
      </c>
      <c r="L347" s="26">
        <f>G347*J347/978</f>
        <v>1.9879254515343083</v>
      </c>
      <c r="M347" s="60">
        <v>38.580975996787323</v>
      </c>
      <c r="N347" t="s">
        <v>15</v>
      </c>
      <c r="O347" s="24">
        <f t="shared" si="20"/>
        <v>0</v>
      </c>
      <c r="P347" s="163">
        <f t="shared" si="18"/>
        <v>1</v>
      </c>
      <c r="Q347" s="166">
        <v>6</v>
      </c>
      <c r="R347" s="166">
        <v>1</v>
      </c>
      <c r="S347" s="166"/>
      <c r="T347" s="20"/>
      <c r="U347" s="20"/>
      <c r="V347" s="20"/>
      <c r="W347" s="20"/>
      <c r="X347" s="20"/>
      <c r="Y347" s="20"/>
      <c r="Z347" s="6"/>
      <c r="AA347" s="6"/>
      <c r="AB347" s="111"/>
      <c r="AC347" s="24"/>
      <c r="AI347" s="111"/>
      <c r="AM347" s="111"/>
    </row>
    <row r="348" spans="1:39" x14ac:dyDescent="0.25">
      <c r="A348" s="10"/>
      <c r="B348" s="10"/>
      <c r="C348" s="2" t="s">
        <v>649</v>
      </c>
      <c r="D348" s="51" t="s">
        <v>278</v>
      </c>
      <c r="E348" s="52" t="s">
        <v>30</v>
      </c>
      <c r="F348" s="38">
        <v>1</v>
      </c>
      <c r="G348" s="41">
        <v>0.66018489002231429</v>
      </c>
      <c r="H348" s="41"/>
      <c r="I348" s="57" t="s">
        <v>9</v>
      </c>
      <c r="J348" s="58">
        <v>3089.8867662399298</v>
      </c>
      <c r="K348" s="59">
        <v>0.60461148681394905</v>
      </c>
      <c r="L348" s="26">
        <f t="shared" si="22"/>
        <v>2.0857837985189289</v>
      </c>
      <c r="M348" s="60"/>
      <c r="N348" t="s">
        <v>15</v>
      </c>
      <c r="O348" s="24">
        <f t="shared" si="20"/>
        <v>1</v>
      </c>
      <c r="P348" s="163">
        <f t="shared" si="18"/>
        <v>1</v>
      </c>
      <c r="Q348" s="166">
        <v>7</v>
      </c>
      <c r="R348" s="166">
        <v>1</v>
      </c>
      <c r="S348" s="166"/>
      <c r="T348" s="20"/>
      <c r="U348" s="20"/>
      <c r="V348" s="20"/>
      <c r="W348" s="20"/>
      <c r="X348" s="20"/>
      <c r="Y348" s="20"/>
      <c r="Z348" s="6"/>
      <c r="AA348" s="6"/>
      <c r="AB348" s="111"/>
      <c r="AC348" s="24"/>
      <c r="AI348" s="111"/>
      <c r="AM348" s="111"/>
    </row>
    <row r="349" spans="1:39" x14ac:dyDescent="0.25">
      <c r="A349" s="10"/>
      <c r="B349" s="10"/>
      <c r="C349" s="2" t="s">
        <v>649</v>
      </c>
      <c r="D349" s="51" t="s">
        <v>278</v>
      </c>
      <c r="E349" s="52" t="s">
        <v>31</v>
      </c>
      <c r="F349" s="38">
        <v>1</v>
      </c>
      <c r="G349" s="41">
        <v>0.65537728451655708</v>
      </c>
      <c r="H349" s="41"/>
      <c r="I349" s="57" t="s">
        <v>9</v>
      </c>
      <c r="J349" s="58">
        <v>3089.8867662399298</v>
      </c>
      <c r="K349" s="59">
        <v>0.60461148681394905</v>
      </c>
      <c r="L349" s="26">
        <f t="shared" si="22"/>
        <v>2.0705946813108089</v>
      </c>
      <c r="M349" s="60"/>
      <c r="N349" t="s">
        <v>15</v>
      </c>
      <c r="O349" s="24">
        <f t="shared" si="20"/>
        <v>0</v>
      </c>
      <c r="P349" s="163">
        <f t="shared" si="18"/>
        <v>1</v>
      </c>
      <c r="Q349" s="166">
        <v>8</v>
      </c>
      <c r="R349" s="166">
        <v>1</v>
      </c>
      <c r="S349" s="166"/>
      <c r="T349" s="20"/>
      <c r="U349" s="20"/>
      <c r="V349" s="20"/>
      <c r="W349" s="20"/>
      <c r="X349" s="20"/>
      <c r="Y349" s="20"/>
      <c r="Z349" s="6"/>
      <c r="AA349" s="6"/>
      <c r="AB349" s="111"/>
      <c r="AC349" s="24"/>
      <c r="AI349" s="111"/>
      <c r="AM349" s="111"/>
    </row>
    <row r="350" spans="1:39" x14ac:dyDescent="0.25">
      <c r="A350" s="10"/>
      <c r="B350" s="10"/>
      <c r="C350" s="2" t="s">
        <v>649</v>
      </c>
      <c r="D350" s="51" t="s">
        <v>278</v>
      </c>
      <c r="E350" s="52" t="s">
        <v>32</v>
      </c>
      <c r="F350" s="38">
        <v>1</v>
      </c>
      <c r="G350" s="41">
        <v>0.63053147625077111</v>
      </c>
      <c r="H350" s="41"/>
      <c r="I350" s="57" t="s">
        <v>9</v>
      </c>
      <c r="J350" s="58">
        <v>3089.8867662399298</v>
      </c>
      <c r="K350" s="59">
        <v>0.60461148681394905</v>
      </c>
      <c r="L350" s="26">
        <f t="shared" si="22"/>
        <v>1.9920969981237058</v>
      </c>
      <c r="M350" s="60"/>
      <c r="N350" t="s">
        <v>15</v>
      </c>
      <c r="O350" s="24">
        <f t="shared" si="20"/>
        <v>0</v>
      </c>
      <c r="P350" s="163">
        <f t="shared" si="18"/>
        <v>1</v>
      </c>
      <c r="Q350" s="166">
        <v>9</v>
      </c>
      <c r="R350" s="166">
        <v>1</v>
      </c>
      <c r="S350" s="166"/>
      <c r="T350" s="20"/>
      <c r="U350" s="20"/>
      <c r="V350" s="20"/>
      <c r="W350" s="20"/>
      <c r="X350" s="20"/>
      <c r="Y350" s="20"/>
      <c r="Z350" s="6"/>
      <c r="AA350" s="6"/>
      <c r="AB350" s="111"/>
      <c r="AC350" s="24"/>
      <c r="AI350" s="111"/>
      <c r="AM350" s="111"/>
    </row>
    <row r="351" spans="1:39" x14ac:dyDescent="0.25">
      <c r="A351" s="10"/>
      <c r="B351" s="10"/>
      <c r="C351" s="2" t="s">
        <v>649</v>
      </c>
      <c r="D351" s="51" t="s">
        <v>278</v>
      </c>
      <c r="E351" s="52" t="s">
        <v>33</v>
      </c>
      <c r="F351" s="38">
        <v>1</v>
      </c>
      <c r="G351" s="41">
        <v>0.6766829722804566</v>
      </c>
      <c r="H351" s="41"/>
      <c r="I351" s="57" t="s">
        <v>9</v>
      </c>
      <c r="J351" s="58">
        <v>3089.8867662399298</v>
      </c>
      <c r="K351" s="59">
        <v>0.60461148681394905</v>
      </c>
      <c r="L351" s="26">
        <f t="shared" si="22"/>
        <v>2.1379077310728878</v>
      </c>
      <c r="M351" s="60"/>
      <c r="N351" t="s">
        <v>15</v>
      </c>
      <c r="O351" s="24">
        <f t="shared" si="20"/>
        <v>0</v>
      </c>
      <c r="P351" s="163">
        <f t="shared" si="18"/>
        <v>1</v>
      </c>
      <c r="Q351" s="166">
        <v>10</v>
      </c>
      <c r="R351" s="166">
        <v>1</v>
      </c>
      <c r="S351" s="166"/>
      <c r="T351" s="20"/>
      <c r="U351" s="20"/>
      <c r="V351" s="20"/>
      <c r="W351" s="20"/>
      <c r="X351" s="20"/>
      <c r="Y351" s="20"/>
      <c r="Z351" s="6"/>
      <c r="AA351" s="6"/>
      <c r="AB351" s="111"/>
      <c r="AC351" s="24"/>
      <c r="AI351" s="111"/>
      <c r="AM351" s="111"/>
    </row>
    <row r="352" spans="1:39" x14ac:dyDescent="0.25">
      <c r="A352" s="10"/>
      <c r="B352" s="10"/>
      <c r="C352" s="2" t="s">
        <v>649</v>
      </c>
      <c r="D352" s="51" t="s">
        <v>278</v>
      </c>
      <c r="E352" s="52" t="s">
        <v>34</v>
      </c>
      <c r="F352" s="38">
        <v>1</v>
      </c>
      <c r="G352" s="41">
        <v>0.63824505979820134</v>
      </c>
      <c r="H352" s="41"/>
      <c r="I352" s="57" t="s">
        <v>9</v>
      </c>
      <c r="J352" s="58">
        <v>3089.8867662399298</v>
      </c>
      <c r="K352" s="59">
        <v>0.60461148681394905</v>
      </c>
      <c r="L352" s="26">
        <f t="shared" si="22"/>
        <v>2.0164672432397492</v>
      </c>
      <c r="M352" s="60"/>
      <c r="N352" t="s">
        <v>15</v>
      </c>
      <c r="O352" s="24">
        <f t="shared" si="20"/>
        <v>0</v>
      </c>
      <c r="P352" s="163">
        <f t="shared" si="18"/>
        <v>1</v>
      </c>
      <c r="Q352" s="166">
        <v>11</v>
      </c>
      <c r="R352" s="166">
        <v>1</v>
      </c>
      <c r="S352" s="166"/>
      <c r="T352" s="20"/>
      <c r="U352" s="20"/>
      <c r="V352" s="20"/>
      <c r="W352" s="20"/>
      <c r="X352" s="20"/>
      <c r="Y352" s="20"/>
      <c r="Z352" s="6"/>
      <c r="AA352" s="6"/>
      <c r="AB352" s="111"/>
      <c r="AC352" s="24"/>
      <c r="AI352" s="111"/>
      <c r="AM352" s="111"/>
    </row>
    <row r="353" spans="1:39" x14ac:dyDescent="0.25">
      <c r="A353" s="10"/>
      <c r="B353" s="10"/>
      <c r="C353" s="2" t="s">
        <v>649</v>
      </c>
      <c r="D353" s="51" t="s">
        <v>278</v>
      </c>
      <c r="E353" s="52" t="s">
        <v>518</v>
      </c>
      <c r="F353" s="38">
        <v>1</v>
      </c>
      <c r="G353" s="41">
        <v>0.63438643875048861</v>
      </c>
      <c r="H353" s="41"/>
      <c r="I353" s="57" t="s">
        <v>9</v>
      </c>
      <c r="J353" s="58">
        <v>3089.8867662399298</v>
      </c>
      <c r="K353" s="59">
        <v>0.60461148681394905</v>
      </c>
      <c r="L353" s="26">
        <f t="shared" si="22"/>
        <v>2.0042763412854931</v>
      </c>
      <c r="M353" s="60"/>
      <c r="N353" t="s">
        <v>15</v>
      </c>
      <c r="O353" s="24">
        <f t="shared" si="20"/>
        <v>0</v>
      </c>
      <c r="P353" s="163">
        <f t="shared" si="18"/>
        <v>1</v>
      </c>
      <c r="Q353" s="166">
        <v>12</v>
      </c>
      <c r="R353" s="166">
        <v>1</v>
      </c>
      <c r="S353" s="166"/>
      <c r="T353" s="20"/>
      <c r="U353" s="20"/>
      <c r="V353" s="20"/>
      <c r="W353" s="20"/>
      <c r="X353" s="20"/>
      <c r="Y353" s="20"/>
      <c r="Z353" s="6"/>
      <c r="AA353" s="6"/>
      <c r="AB353" s="111"/>
      <c r="AC353" s="24"/>
      <c r="AI353" s="111"/>
      <c r="AM353" s="111"/>
    </row>
    <row r="354" spans="1:39" x14ac:dyDescent="0.25">
      <c r="A354" s="10"/>
      <c r="B354" s="10"/>
      <c r="C354" s="2" t="s">
        <v>649</v>
      </c>
      <c r="D354" s="51" t="s">
        <v>279</v>
      </c>
      <c r="E354" s="52" t="s">
        <v>30</v>
      </c>
      <c r="F354" s="38">
        <v>1</v>
      </c>
      <c r="G354" s="41">
        <v>0.63439704400403096</v>
      </c>
      <c r="H354" s="41"/>
      <c r="I354" s="57" t="s">
        <v>9</v>
      </c>
      <c r="J354" s="58">
        <v>3089.8867662399298</v>
      </c>
      <c r="K354" s="59">
        <v>0.60461148681394905</v>
      </c>
      <c r="L354" s="26">
        <f t="shared" si="22"/>
        <v>2.0043098474537686</v>
      </c>
      <c r="M354" s="60"/>
      <c r="N354" t="s">
        <v>15</v>
      </c>
      <c r="O354" s="24">
        <f t="shared" si="20"/>
        <v>1</v>
      </c>
      <c r="P354" s="163">
        <f t="shared" si="18"/>
        <v>1</v>
      </c>
      <c r="Q354" s="166">
        <v>13</v>
      </c>
      <c r="R354" s="166">
        <v>1</v>
      </c>
      <c r="S354" s="166"/>
      <c r="T354" s="20"/>
      <c r="U354" s="20"/>
      <c r="V354" s="20"/>
      <c r="W354" s="20"/>
      <c r="X354" s="20"/>
      <c r="Y354" s="20"/>
      <c r="Z354" s="6"/>
      <c r="AA354" s="6"/>
      <c r="AB354" s="111"/>
      <c r="AC354" s="24"/>
      <c r="AI354" s="111"/>
      <c r="AM354" s="111"/>
    </row>
    <row r="355" spans="1:39" x14ac:dyDescent="0.25">
      <c r="A355" s="10"/>
      <c r="B355" s="10"/>
      <c r="C355" s="2" t="s">
        <v>649</v>
      </c>
      <c r="D355" s="51" t="s">
        <v>279</v>
      </c>
      <c r="E355" s="52" t="s">
        <v>31</v>
      </c>
      <c r="F355" s="38">
        <v>1</v>
      </c>
      <c r="G355" s="41">
        <v>0.6368883641610914</v>
      </c>
      <c r="H355" s="41"/>
      <c r="I355" s="57" t="s">
        <v>9</v>
      </c>
      <c r="J355" s="58">
        <v>3089.8867662399298</v>
      </c>
      <c r="K355" s="59">
        <v>0.60461148681394905</v>
      </c>
      <c r="L355" s="26">
        <f t="shared" si="22"/>
        <v>2.0121809079688684</v>
      </c>
      <c r="M355" s="60"/>
      <c r="N355" t="s">
        <v>15</v>
      </c>
      <c r="O355" s="24">
        <f t="shared" si="20"/>
        <v>0</v>
      </c>
      <c r="P355" s="163">
        <f t="shared" si="18"/>
        <v>1</v>
      </c>
      <c r="Q355" s="166">
        <v>14</v>
      </c>
      <c r="R355" s="166">
        <v>1</v>
      </c>
      <c r="S355" s="166"/>
      <c r="T355" s="20"/>
      <c r="U355" s="20"/>
      <c r="V355" s="20"/>
      <c r="W355" s="20"/>
      <c r="X355" s="20"/>
      <c r="Y355" s="20"/>
      <c r="Z355" s="6"/>
      <c r="AA355" s="6"/>
      <c r="AB355" s="111"/>
      <c r="AC355" s="24"/>
      <c r="AI355" s="111"/>
      <c r="AM355" s="111"/>
    </row>
    <row r="356" spans="1:39" x14ac:dyDescent="0.25">
      <c r="A356" s="10"/>
      <c r="B356" s="10"/>
      <c r="C356" s="2" t="s">
        <v>649</v>
      </c>
      <c r="D356" s="51" t="s">
        <v>279</v>
      </c>
      <c r="E356" s="52" t="s">
        <v>32</v>
      </c>
      <c r="F356" s="38">
        <v>1</v>
      </c>
      <c r="G356" s="41">
        <v>0.62048502591288524</v>
      </c>
      <c r="H356" s="41"/>
      <c r="I356" s="57" t="s">
        <v>9</v>
      </c>
      <c r="J356" s="58">
        <v>3089.8867662399298</v>
      </c>
      <c r="K356" s="59">
        <v>0.60461148681394905</v>
      </c>
      <c r="L356" s="26">
        <f t="shared" si="22"/>
        <v>1.9603563090166298</v>
      </c>
      <c r="M356" s="60"/>
      <c r="N356" t="s">
        <v>15</v>
      </c>
      <c r="O356" s="24">
        <f t="shared" si="20"/>
        <v>0</v>
      </c>
      <c r="P356" s="163">
        <f t="shared" si="18"/>
        <v>1</v>
      </c>
      <c r="Q356" s="166">
        <v>15</v>
      </c>
      <c r="R356" s="166">
        <v>1</v>
      </c>
      <c r="S356" s="166"/>
      <c r="T356" s="20"/>
      <c r="U356" s="20"/>
      <c r="V356" s="20"/>
      <c r="W356" s="20"/>
      <c r="X356" s="20"/>
      <c r="Y356" s="20"/>
      <c r="Z356" s="6"/>
      <c r="AA356" s="6"/>
      <c r="AB356" s="111"/>
      <c r="AC356" s="24"/>
      <c r="AI356" s="111"/>
      <c r="AM356" s="111"/>
    </row>
    <row r="357" spans="1:39" x14ac:dyDescent="0.25">
      <c r="A357" s="10"/>
      <c r="B357" s="10"/>
      <c r="C357" s="2" t="s">
        <v>649</v>
      </c>
      <c r="D357" s="51" t="s">
        <v>279</v>
      </c>
      <c r="E357" s="52" t="s">
        <v>33</v>
      </c>
      <c r="F357" s="38">
        <v>1</v>
      </c>
      <c r="G357" s="41">
        <v>0.66280399711052251</v>
      </c>
      <c r="H357" s="41"/>
      <c r="I357" s="57" t="s">
        <v>9</v>
      </c>
      <c r="J357" s="58">
        <v>3089.8867662399298</v>
      </c>
      <c r="K357" s="59">
        <v>0.60461148681394905</v>
      </c>
      <c r="L357" s="26">
        <f t="shared" si="22"/>
        <v>2.0940585882236524</v>
      </c>
      <c r="M357" s="60"/>
      <c r="N357" t="s">
        <v>15</v>
      </c>
      <c r="O357" s="24">
        <f t="shared" si="20"/>
        <v>0</v>
      </c>
      <c r="P357" s="163">
        <f t="shared" si="18"/>
        <v>1</v>
      </c>
      <c r="Q357" s="166">
        <v>16</v>
      </c>
      <c r="R357" s="166">
        <v>1</v>
      </c>
      <c r="S357" s="166"/>
      <c r="T357" s="20"/>
      <c r="U357" s="20"/>
      <c r="V357" s="20"/>
      <c r="W357" s="20"/>
      <c r="X357" s="20"/>
      <c r="Y357" s="20"/>
      <c r="Z357" s="6"/>
      <c r="AA357" s="6"/>
      <c r="AB357" s="111"/>
      <c r="AC357" s="24"/>
      <c r="AI357" s="111"/>
      <c r="AM357" s="111"/>
    </row>
    <row r="358" spans="1:39" x14ac:dyDescent="0.25">
      <c r="A358" s="10"/>
      <c r="B358" s="10"/>
      <c r="C358" s="2" t="s">
        <v>649</v>
      </c>
      <c r="D358" s="51" t="s">
        <v>279</v>
      </c>
      <c r="E358" s="52" t="s">
        <v>34</v>
      </c>
      <c r="F358" s="38">
        <v>1</v>
      </c>
      <c r="G358" s="41">
        <v>0.65306542715933158</v>
      </c>
      <c r="H358" s="41"/>
      <c r="I358" s="57" t="s">
        <v>9</v>
      </c>
      <c r="J358" s="58">
        <v>3089.8867662399298</v>
      </c>
      <c r="K358" s="59">
        <v>0.60461148681394905</v>
      </c>
      <c r="L358" s="26">
        <f t="shared" si="22"/>
        <v>2.0632906143849135</v>
      </c>
      <c r="M358" s="60"/>
      <c r="N358" t="s">
        <v>15</v>
      </c>
      <c r="O358" s="24">
        <f t="shared" si="20"/>
        <v>0</v>
      </c>
      <c r="P358" s="163">
        <f t="shared" si="18"/>
        <v>1</v>
      </c>
      <c r="Q358" s="166">
        <v>17</v>
      </c>
      <c r="R358" s="166">
        <v>1</v>
      </c>
      <c r="S358" s="166"/>
      <c r="T358" s="20"/>
      <c r="U358" s="20"/>
      <c r="V358" s="20"/>
      <c r="W358" s="20"/>
      <c r="X358" s="20"/>
      <c r="Y358" s="20"/>
      <c r="Z358" s="6"/>
      <c r="AA358" s="6"/>
      <c r="AB358" s="111"/>
      <c r="AC358" s="24"/>
      <c r="AI358" s="111"/>
      <c r="AM358" s="111"/>
    </row>
    <row r="359" spans="1:39" x14ac:dyDescent="0.25">
      <c r="A359" s="10"/>
      <c r="B359" s="10"/>
      <c r="C359" s="2" t="s">
        <v>649</v>
      </c>
      <c r="D359" s="51" t="s">
        <v>280</v>
      </c>
      <c r="E359" s="52" t="s">
        <v>34</v>
      </c>
      <c r="F359" s="38">
        <v>1</v>
      </c>
      <c r="G359" s="41">
        <v>0.64976013129655352</v>
      </c>
      <c r="H359" s="41">
        <v>0.66702894050428518</v>
      </c>
      <c r="I359" s="57" t="s">
        <v>9</v>
      </c>
      <c r="J359" s="58">
        <v>3089.8867662399298</v>
      </c>
      <c r="K359" s="59">
        <v>0.60461148681394905</v>
      </c>
      <c r="L359" s="26">
        <f t="shared" si="22"/>
        <v>2.0528478843798976</v>
      </c>
      <c r="M359" s="60">
        <v>39.022331741534089</v>
      </c>
      <c r="N359" t="s">
        <v>15</v>
      </c>
      <c r="O359" s="24">
        <f t="shared" si="20"/>
        <v>1</v>
      </c>
      <c r="P359" s="163">
        <f t="shared" si="18"/>
        <v>1</v>
      </c>
      <c r="Q359" s="166">
        <v>18</v>
      </c>
      <c r="R359" s="166">
        <v>1</v>
      </c>
      <c r="S359" s="166"/>
      <c r="T359" s="20"/>
      <c r="U359" s="20"/>
      <c r="V359" s="20"/>
      <c r="W359" s="20"/>
      <c r="X359" s="20"/>
      <c r="Y359" s="20"/>
      <c r="Z359" s="6"/>
      <c r="AA359" s="6"/>
      <c r="AB359" s="111"/>
      <c r="AC359" s="24"/>
      <c r="AI359" s="111"/>
      <c r="AM359" s="111"/>
    </row>
    <row r="360" spans="1:39" x14ac:dyDescent="0.25">
      <c r="A360" s="10"/>
      <c r="B360" s="10"/>
      <c r="C360" s="2" t="s">
        <v>649</v>
      </c>
      <c r="D360" s="51" t="s">
        <v>280</v>
      </c>
      <c r="E360" s="52" t="s">
        <v>518</v>
      </c>
      <c r="F360" s="38">
        <v>1</v>
      </c>
      <c r="G360" s="41">
        <v>0.64341831973751551</v>
      </c>
      <c r="H360" s="41">
        <v>0.66386060474760911</v>
      </c>
      <c r="I360" s="57" t="s">
        <v>9</v>
      </c>
      <c r="J360" s="58">
        <v>3089.8867662399298</v>
      </c>
      <c r="K360" s="59">
        <v>0.60461148681394905</v>
      </c>
      <c r="L360" s="26">
        <f t="shared" si="22"/>
        <v>2.0328116066597963</v>
      </c>
      <c r="M360" s="60">
        <v>38.922274638168695</v>
      </c>
      <c r="N360" t="s">
        <v>15</v>
      </c>
      <c r="O360" s="24">
        <f t="shared" si="20"/>
        <v>0</v>
      </c>
      <c r="P360" s="163">
        <f t="shared" si="18"/>
        <v>1</v>
      </c>
      <c r="Q360" s="166">
        <v>19</v>
      </c>
      <c r="R360" s="166">
        <v>1</v>
      </c>
      <c r="S360" s="166"/>
      <c r="T360" s="20"/>
      <c r="U360" s="20"/>
      <c r="V360" s="20"/>
      <c r="W360" s="20"/>
      <c r="X360" s="20"/>
      <c r="Y360" s="20"/>
      <c r="Z360" s="6"/>
      <c r="AA360" s="6"/>
      <c r="AB360" s="111"/>
      <c r="AC360" s="24"/>
      <c r="AI360" s="111"/>
      <c r="AM360" s="111"/>
    </row>
    <row r="361" spans="1:39" x14ac:dyDescent="0.25">
      <c r="A361" s="10"/>
      <c r="B361" s="10"/>
      <c r="C361" s="2" t="s">
        <v>649</v>
      </c>
      <c r="D361" s="51" t="s">
        <v>280</v>
      </c>
      <c r="E361" s="52" t="s">
        <v>519</v>
      </c>
      <c r="F361" s="38">
        <v>1</v>
      </c>
      <c r="G361" s="41">
        <v>0.64209731433449346</v>
      </c>
      <c r="H361" s="41">
        <v>0.6726673582718008</v>
      </c>
      <c r="I361" s="57" t="s">
        <v>9</v>
      </c>
      <c r="J361" s="58">
        <v>3089.8867662399298</v>
      </c>
      <c r="K361" s="59">
        <v>0.60461148681394905</v>
      </c>
      <c r="L361" s="26">
        <f t="shared" si="22"/>
        <v>2.0286380308797054</v>
      </c>
      <c r="M361" s="60">
        <v>38.618925152038628</v>
      </c>
      <c r="N361" t="s">
        <v>15</v>
      </c>
      <c r="O361" s="24">
        <f t="shared" si="20"/>
        <v>0</v>
      </c>
      <c r="P361" s="163">
        <f t="shared" si="18"/>
        <v>1</v>
      </c>
      <c r="Q361" s="166">
        <v>20</v>
      </c>
      <c r="R361" s="166">
        <v>1</v>
      </c>
      <c r="S361" s="166"/>
      <c r="T361" s="20"/>
      <c r="U361" s="20"/>
      <c r="V361" s="20"/>
      <c r="W361" s="20"/>
      <c r="X361" s="20"/>
      <c r="Y361" s="20"/>
      <c r="Z361" s="6"/>
      <c r="AA361" s="6"/>
      <c r="AB361" s="111"/>
      <c r="AC361" s="24"/>
      <c r="AI361" s="111"/>
      <c r="AM361" s="111"/>
    </row>
    <row r="362" spans="1:39" x14ac:dyDescent="0.25">
      <c r="A362" s="10"/>
      <c r="B362" s="10"/>
      <c r="C362" s="8"/>
      <c r="D362" s="10"/>
      <c r="E362" s="10"/>
      <c r="F362" s="10"/>
      <c r="G362" s="81"/>
      <c r="H362" s="81"/>
      <c r="I362" s="63"/>
      <c r="J362" s="64"/>
      <c r="K362" s="65"/>
      <c r="L362" s="50"/>
      <c r="M362" s="73"/>
      <c r="N362" s="74"/>
      <c r="O362" s="163"/>
      <c r="P362" s="163"/>
      <c r="Q362" s="169"/>
      <c r="R362" s="169"/>
      <c r="S362" s="169"/>
      <c r="T362" s="93"/>
      <c r="U362" s="93"/>
      <c r="V362" s="93"/>
      <c r="W362" s="93"/>
      <c r="X362" s="93"/>
      <c r="Y362" s="93"/>
      <c r="Z362" s="97"/>
      <c r="AA362" s="97"/>
      <c r="AB362" s="111"/>
      <c r="AC362" s="112"/>
      <c r="AD362" s="112"/>
      <c r="AE362" s="112"/>
      <c r="AF362" s="112"/>
      <c r="AG362" s="112"/>
      <c r="AH362" s="112"/>
      <c r="AI362" s="111"/>
      <c r="AJ362" s="112"/>
      <c r="AK362" s="112"/>
      <c r="AL362" s="112"/>
      <c r="AM362" s="111"/>
    </row>
    <row r="363" spans="1:39" x14ac:dyDescent="0.25">
      <c r="A363" s="10"/>
      <c r="B363" s="10"/>
      <c r="C363" s="2" t="s">
        <v>650</v>
      </c>
      <c r="D363" s="39" t="s">
        <v>208</v>
      </c>
      <c r="E363" s="38" t="s">
        <v>30</v>
      </c>
      <c r="F363" s="38">
        <v>1</v>
      </c>
      <c r="G363" s="41">
        <v>1.2002763435386519</v>
      </c>
      <c r="H363" s="41">
        <v>1.2297990972652448</v>
      </c>
      <c r="I363" s="57" t="s">
        <v>12</v>
      </c>
      <c r="J363" s="58">
        <v>1696.80766954417</v>
      </c>
      <c r="K363" s="59">
        <v>0.61279470700705407</v>
      </c>
      <c r="L363" s="26">
        <f t="shared" ref="L363:L371" si="23">G363*J363/978</f>
        <v>2.0824520503975639</v>
      </c>
      <c r="M363" s="60">
        <v>38.233571926106876</v>
      </c>
      <c r="N363" s="61" t="s">
        <v>29</v>
      </c>
      <c r="O363" s="24">
        <f t="shared" si="20"/>
        <v>1</v>
      </c>
      <c r="P363" s="163">
        <f t="shared" si="18"/>
        <v>1</v>
      </c>
      <c r="Q363" s="166">
        <v>1</v>
      </c>
      <c r="R363" s="166">
        <v>1</v>
      </c>
      <c r="S363" s="166">
        <v>1</v>
      </c>
      <c r="T363" s="27">
        <f>AVERAGE(L363:L371)</f>
        <v>2.0772350815028044</v>
      </c>
      <c r="U363" s="27">
        <f>STDEVA(L363:L371)</f>
        <v>6.204903678805098E-2</v>
      </c>
      <c r="V363" s="24">
        <f>978*T363/AA363</f>
        <v>1015.7679548548714</v>
      </c>
      <c r="W363" s="24">
        <f>978*U363/AA363</f>
        <v>30.341978989356928</v>
      </c>
      <c r="X363" s="27">
        <f>AVERAGE(M363:M371)</f>
        <v>38.652835492946465</v>
      </c>
      <c r="Y363" s="27">
        <f>STDEVA(M363:M371)</f>
        <v>0.4369257836349274</v>
      </c>
      <c r="Z363" s="6">
        <v>34</v>
      </c>
      <c r="AA363" s="6">
        <v>2</v>
      </c>
      <c r="AB363" s="111"/>
      <c r="AC363" s="25">
        <f>SUM(O363:O371)</f>
        <v>1</v>
      </c>
      <c r="AD363" s="25">
        <f>SUM(P363:P371)</f>
        <v>3</v>
      </c>
      <c r="AE363" s="25">
        <f>SUM(R363:R371)</f>
        <v>9</v>
      </c>
      <c r="AF363" s="24">
        <v>1</v>
      </c>
      <c r="AG363" s="23">
        <v>3</v>
      </c>
      <c r="AH363" s="25">
        <f>SUM(S363:S371)</f>
        <v>9</v>
      </c>
      <c r="AI363" s="111"/>
      <c r="AJ363" s="23">
        <v>1</v>
      </c>
      <c r="AM363" s="111"/>
    </row>
    <row r="364" spans="1:39" x14ac:dyDescent="0.25">
      <c r="A364" s="10"/>
      <c r="B364" s="10"/>
      <c r="C364" s="2" t="s">
        <v>650</v>
      </c>
      <c r="D364" s="39" t="s">
        <v>208</v>
      </c>
      <c r="E364" s="38" t="s">
        <v>30</v>
      </c>
      <c r="F364" s="38">
        <v>2</v>
      </c>
      <c r="G364" s="41">
        <v>1.1980256590379708</v>
      </c>
      <c r="H364" s="41">
        <v>1.2201557285873192</v>
      </c>
      <c r="I364" s="57" t="s">
        <v>12</v>
      </c>
      <c r="J364" s="58">
        <v>1696.80766954417</v>
      </c>
      <c r="K364" s="59">
        <v>0.61279470700705407</v>
      </c>
      <c r="L364" s="26">
        <f t="shared" si="23"/>
        <v>2.0785471641782594</v>
      </c>
      <c r="M364" s="60">
        <v>38.354200818141706</v>
      </c>
      <c r="N364" s="61" t="s">
        <v>29</v>
      </c>
      <c r="O364" s="24">
        <f t="shared" si="20"/>
        <v>0</v>
      </c>
      <c r="P364" s="163">
        <f t="shared" si="18"/>
        <v>0</v>
      </c>
      <c r="Q364" s="166">
        <v>2</v>
      </c>
      <c r="R364" s="166">
        <v>1</v>
      </c>
      <c r="S364" s="166">
        <v>1</v>
      </c>
      <c r="T364" s="20"/>
      <c r="U364" s="20"/>
      <c r="V364" s="20"/>
      <c r="W364" s="20"/>
      <c r="X364" s="20"/>
      <c r="Y364" s="20"/>
      <c r="Z364" s="6"/>
      <c r="AA364" s="6"/>
      <c r="AB364" s="111"/>
      <c r="AC364" s="24"/>
      <c r="AI364" s="111"/>
      <c r="AM364" s="111"/>
    </row>
    <row r="365" spans="1:39" x14ac:dyDescent="0.25">
      <c r="A365" s="10"/>
      <c r="B365" s="10"/>
      <c r="C365" s="2" t="s">
        <v>650</v>
      </c>
      <c r="D365" s="39" t="s">
        <v>208</v>
      </c>
      <c r="E365" s="38" t="s">
        <v>30</v>
      </c>
      <c r="F365" s="38">
        <v>3</v>
      </c>
      <c r="G365" s="41">
        <v>1.2741935483870968</v>
      </c>
      <c r="H365" s="41">
        <v>1.2641240057107892</v>
      </c>
      <c r="I365" s="57" t="s">
        <v>12</v>
      </c>
      <c r="J365" s="58">
        <v>1696.80766954417</v>
      </c>
      <c r="K365" s="59">
        <v>0.61279470700705407</v>
      </c>
      <c r="L365" s="26">
        <f t="shared" si="23"/>
        <v>2.2106967130745669</v>
      </c>
      <c r="M365" s="60">
        <v>38.878419073256765</v>
      </c>
      <c r="N365" s="61" t="s">
        <v>29</v>
      </c>
      <c r="O365" s="24">
        <f t="shared" si="20"/>
        <v>0</v>
      </c>
      <c r="P365" s="163">
        <f t="shared" si="18"/>
        <v>0</v>
      </c>
      <c r="Q365" s="166">
        <v>3</v>
      </c>
      <c r="R365" s="166">
        <v>1</v>
      </c>
      <c r="S365" s="166">
        <v>1</v>
      </c>
      <c r="T365" s="20"/>
      <c r="U365" s="20"/>
      <c r="V365" s="20"/>
      <c r="W365" s="20"/>
      <c r="X365" s="20"/>
      <c r="Y365" s="20"/>
      <c r="Z365" s="6"/>
      <c r="AA365" s="6"/>
      <c r="AB365" s="111"/>
      <c r="AC365" s="24"/>
      <c r="AI365" s="111"/>
      <c r="AM365" s="111"/>
    </row>
    <row r="366" spans="1:39" x14ac:dyDescent="0.25">
      <c r="A366" s="10"/>
      <c r="B366" s="10"/>
      <c r="C366" s="2" t="s">
        <v>650</v>
      </c>
      <c r="D366" s="39" t="s">
        <v>208</v>
      </c>
      <c r="E366" s="38" t="s">
        <v>31</v>
      </c>
      <c r="F366" s="38">
        <v>1</v>
      </c>
      <c r="G366" s="41">
        <v>1.2126145390728476</v>
      </c>
      <c r="H366" s="41">
        <v>1.2228114218876664</v>
      </c>
      <c r="I366" s="57" t="s">
        <v>12</v>
      </c>
      <c r="J366" s="58">
        <v>1696.80766954417</v>
      </c>
      <c r="K366" s="59">
        <v>0.61279470700705407</v>
      </c>
      <c r="L366" s="26">
        <f t="shared" si="23"/>
        <v>2.1038585379341272</v>
      </c>
      <c r="M366" s="60">
        <v>38.553296753429059</v>
      </c>
      <c r="N366" s="61" t="s">
        <v>29</v>
      </c>
      <c r="O366" s="24">
        <f t="shared" si="20"/>
        <v>0</v>
      </c>
      <c r="P366" s="163">
        <f t="shared" ref="P366:P433" si="24">IF(F366=1,1,0)</f>
        <v>1</v>
      </c>
      <c r="Q366" s="166">
        <v>4</v>
      </c>
      <c r="R366" s="166">
        <v>1</v>
      </c>
      <c r="S366" s="166">
        <v>1</v>
      </c>
      <c r="T366" s="20"/>
      <c r="U366" s="20"/>
      <c r="V366" s="20"/>
      <c r="W366" s="20"/>
      <c r="X366" s="20"/>
      <c r="Y366" s="20"/>
      <c r="Z366" s="6"/>
      <c r="AA366" s="6"/>
      <c r="AB366" s="111"/>
      <c r="AC366" s="24"/>
      <c r="AI366" s="111"/>
      <c r="AM366" s="111"/>
    </row>
    <row r="367" spans="1:39" x14ac:dyDescent="0.25">
      <c r="A367" s="10"/>
      <c r="B367" s="10"/>
      <c r="C367" s="2" t="s">
        <v>650</v>
      </c>
      <c r="D367" s="39" t="s">
        <v>208</v>
      </c>
      <c r="E367" s="38" t="s">
        <v>31</v>
      </c>
      <c r="F367" s="38">
        <v>2</v>
      </c>
      <c r="G367" s="41">
        <v>1.1951516265256308</v>
      </c>
      <c r="H367" s="41">
        <v>1.2202431190122329</v>
      </c>
      <c r="I367" s="57" t="s">
        <v>12</v>
      </c>
      <c r="J367" s="58">
        <v>1696.80766954417</v>
      </c>
      <c r="K367" s="59">
        <v>0.61279470700705407</v>
      </c>
      <c r="L367" s="26">
        <f t="shared" si="23"/>
        <v>2.0735607833914926</v>
      </c>
      <c r="M367" s="60">
        <v>38.304472302811888</v>
      </c>
      <c r="N367" s="61" t="s">
        <v>29</v>
      </c>
      <c r="O367" s="24">
        <f t="shared" si="20"/>
        <v>0</v>
      </c>
      <c r="P367" s="163">
        <f t="shared" si="24"/>
        <v>0</v>
      </c>
      <c r="Q367" s="166">
        <v>5</v>
      </c>
      <c r="R367" s="166">
        <v>1</v>
      </c>
      <c r="S367" s="166">
        <v>1</v>
      </c>
      <c r="T367" s="20"/>
      <c r="U367" s="20"/>
      <c r="V367" s="20"/>
      <c r="W367" s="20"/>
      <c r="X367" s="20"/>
      <c r="Y367" s="20"/>
      <c r="Z367" s="6"/>
      <c r="AA367" s="6"/>
      <c r="AB367" s="111"/>
      <c r="AC367" s="24"/>
      <c r="AI367" s="111"/>
      <c r="AM367" s="111"/>
    </row>
    <row r="368" spans="1:39" x14ac:dyDescent="0.25">
      <c r="A368" s="10"/>
      <c r="B368" s="10"/>
      <c r="C368" s="2" t="s">
        <v>650</v>
      </c>
      <c r="D368" s="39" t="s">
        <v>208</v>
      </c>
      <c r="E368" s="38" t="s">
        <v>31</v>
      </c>
      <c r="F368" s="38">
        <v>3</v>
      </c>
      <c r="G368" s="41">
        <v>1.1880774646424292</v>
      </c>
      <c r="H368" s="41">
        <v>1.2163809477434679</v>
      </c>
      <c r="I368" s="57" t="s">
        <v>12</v>
      </c>
      <c r="J368" s="58">
        <v>1696.80766954417</v>
      </c>
      <c r="K368" s="59">
        <v>0.61279470700705407</v>
      </c>
      <c r="L368" s="26">
        <f t="shared" si="23"/>
        <v>2.0612872740468982</v>
      </c>
      <c r="M368" s="60">
        <v>38.248788365121236</v>
      </c>
      <c r="N368" s="61" t="s">
        <v>29</v>
      </c>
      <c r="O368" s="24">
        <f t="shared" si="20"/>
        <v>0</v>
      </c>
      <c r="P368" s="163">
        <f t="shared" si="24"/>
        <v>0</v>
      </c>
      <c r="Q368" s="166">
        <v>6</v>
      </c>
      <c r="R368" s="166">
        <v>1</v>
      </c>
      <c r="S368" s="166">
        <v>1</v>
      </c>
      <c r="T368" s="20"/>
      <c r="U368" s="20"/>
      <c r="V368" s="20"/>
      <c r="W368" s="20"/>
      <c r="X368" s="20"/>
      <c r="Y368" s="20"/>
      <c r="Z368" s="6"/>
      <c r="AA368" s="6"/>
      <c r="AB368" s="111"/>
      <c r="AC368" s="24"/>
      <c r="AI368" s="111"/>
      <c r="AM368" s="111"/>
    </row>
    <row r="369" spans="1:39" x14ac:dyDescent="0.25">
      <c r="A369" s="10"/>
      <c r="B369" s="10"/>
      <c r="C369" s="2" t="s">
        <v>650</v>
      </c>
      <c r="D369" s="39" t="s">
        <v>208</v>
      </c>
      <c r="E369" s="38" t="s">
        <v>32</v>
      </c>
      <c r="F369" s="38">
        <v>1</v>
      </c>
      <c r="G369" s="41">
        <v>1.1611727334270687</v>
      </c>
      <c r="H369" s="41">
        <v>1.1555687379504671</v>
      </c>
      <c r="I369" s="57" t="s">
        <v>12</v>
      </c>
      <c r="J369" s="58">
        <v>1696.80766954417</v>
      </c>
      <c r="K369" s="59">
        <v>0.61279470700705407</v>
      </c>
      <c r="L369" s="26">
        <f t="shared" si="23"/>
        <v>2.0146081796979738</v>
      </c>
      <c r="M369" s="60">
        <v>38.816867950644053</v>
      </c>
      <c r="N369" s="61" t="s">
        <v>29</v>
      </c>
      <c r="O369" s="24">
        <f t="shared" si="20"/>
        <v>0</v>
      </c>
      <c r="P369" s="163">
        <f t="shared" si="24"/>
        <v>1</v>
      </c>
      <c r="Q369" s="166">
        <v>7</v>
      </c>
      <c r="R369" s="166">
        <v>1</v>
      </c>
      <c r="S369" s="166">
        <v>1</v>
      </c>
      <c r="T369" s="20"/>
      <c r="U369" s="20"/>
      <c r="V369" s="20"/>
      <c r="W369" s="20"/>
      <c r="X369" s="20"/>
      <c r="Y369" s="20"/>
      <c r="Z369" s="6"/>
      <c r="AA369" s="6"/>
      <c r="AB369" s="111"/>
      <c r="AC369" s="24"/>
      <c r="AI369" s="111"/>
      <c r="AM369" s="111"/>
    </row>
    <row r="370" spans="1:39" x14ac:dyDescent="0.25">
      <c r="A370" s="10"/>
      <c r="B370" s="10"/>
      <c r="C370" s="2" t="s">
        <v>650</v>
      </c>
      <c r="D370" s="39" t="s">
        <v>208</v>
      </c>
      <c r="E370" s="38" t="s">
        <v>32</v>
      </c>
      <c r="F370" s="38">
        <v>2</v>
      </c>
      <c r="G370" s="41">
        <v>1.200303016799608</v>
      </c>
      <c r="H370" s="41">
        <v>1.1876129382002167</v>
      </c>
      <c r="I370" s="57" t="s">
        <v>12</v>
      </c>
      <c r="J370" s="58">
        <v>1696.80766954417</v>
      </c>
      <c r="K370" s="59">
        <v>0.61279470700705407</v>
      </c>
      <c r="L370" s="26">
        <f t="shared" si="23"/>
        <v>2.0824983278962983</v>
      </c>
      <c r="M370" s="60">
        <v>38.931918932551213</v>
      </c>
      <c r="N370" s="61" t="s">
        <v>29</v>
      </c>
      <c r="O370" s="24">
        <f t="shared" si="20"/>
        <v>0</v>
      </c>
      <c r="P370" s="163">
        <f t="shared" si="24"/>
        <v>0</v>
      </c>
      <c r="Q370" s="166">
        <v>8</v>
      </c>
      <c r="R370" s="166">
        <v>1</v>
      </c>
      <c r="S370" s="166">
        <v>1</v>
      </c>
      <c r="T370" s="20"/>
      <c r="U370" s="20"/>
      <c r="V370" s="20"/>
      <c r="W370" s="20"/>
      <c r="X370" s="20"/>
      <c r="Y370" s="20"/>
      <c r="Z370" s="6"/>
      <c r="AA370" s="6"/>
      <c r="AB370" s="111"/>
      <c r="AC370" s="24"/>
      <c r="AI370" s="111"/>
      <c r="AM370" s="111"/>
    </row>
    <row r="371" spans="1:39" x14ac:dyDescent="0.25">
      <c r="A371" s="10"/>
      <c r="B371" s="10"/>
      <c r="C371" s="2" t="s">
        <v>650</v>
      </c>
      <c r="D371" s="39" t="s">
        <v>208</v>
      </c>
      <c r="E371" s="38" t="s">
        <v>32</v>
      </c>
      <c r="F371" s="38">
        <v>3</v>
      </c>
      <c r="G371" s="41">
        <v>1.1456097177862716</v>
      </c>
      <c r="H371" s="41">
        <v>1.0982788376323525</v>
      </c>
      <c r="I371" s="57" t="s">
        <v>12</v>
      </c>
      <c r="J371" s="58">
        <v>1696.80766954417</v>
      </c>
      <c r="K371" s="59">
        <v>0.61279470700705407</v>
      </c>
      <c r="L371" s="26">
        <f t="shared" si="23"/>
        <v>1.9876067029080551</v>
      </c>
      <c r="M371" s="60">
        <v>39.553983314455429</v>
      </c>
      <c r="N371" s="61" t="s">
        <v>29</v>
      </c>
      <c r="O371" s="24">
        <f t="shared" si="20"/>
        <v>0</v>
      </c>
      <c r="P371" s="163">
        <f t="shared" si="24"/>
        <v>0</v>
      </c>
      <c r="Q371" s="166">
        <v>9</v>
      </c>
      <c r="R371" s="166">
        <v>1</v>
      </c>
      <c r="S371" s="166">
        <v>1</v>
      </c>
      <c r="T371" s="20"/>
      <c r="U371" s="20"/>
      <c r="V371" s="20"/>
      <c r="W371" s="20"/>
      <c r="X371" s="20"/>
      <c r="Y371" s="20"/>
      <c r="Z371" s="6"/>
      <c r="AA371" s="6"/>
      <c r="AB371" s="111"/>
      <c r="AC371" s="24"/>
      <c r="AI371" s="111"/>
      <c r="AM371" s="111"/>
    </row>
    <row r="372" spans="1:39" x14ac:dyDescent="0.25">
      <c r="A372" s="10"/>
      <c r="B372" s="10"/>
      <c r="C372" s="8"/>
      <c r="D372" s="62"/>
      <c r="E372" s="62"/>
      <c r="F372" s="62"/>
      <c r="G372" s="81"/>
      <c r="H372" s="81"/>
      <c r="I372" s="63"/>
      <c r="J372" s="64"/>
      <c r="K372" s="65"/>
      <c r="L372" s="50"/>
      <c r="M372" s="73"/>
      <c r="N372" s="74"/>
      <c r="O372" s="163"/>
      <c r="P372" s="163"/>
      <c r="Q372" s="169"/>
      <c r="R372" s="169"/>
      <c r="S372" s="169"/>
      <c r="T372" s="93"/>
      <c r="U372" s="93"/>
      <c r="V372" s="93"/>
      <c r="W372" s="93"/>
      <c r="X372" s="93"/>
      <c r="Y372" s="93"/>
      <c r="Z372" s="97"/>
      <c r="AA372" s="97"/>
      <c r="AB372" s="111"/>
      <c r="AC372" s="112"/>
      <c r="AD372" s="112"/>
      <c r="AE372" s="112"/>
      <c r="AF372" s="112"/>
      <c r="AG372" s="112"/>
      <c r="AH372" s="112"/>
      <c r="AI372" s="111"/>
      <c r="AJ372" s="112"/>
      <c r="AK372" s="112"/>
      <c r="AL372" s="112"/>
      <c r="AM372" s="111"/>
    </row>
    <row r="373" spans="1:39" x14ac:dyDescent="0.25">
      <c r="A373" s="10"/>
      <c r="B373" s="10"/>
      <c r="C373" s="2" t="s">
        <v>651</v>
      </c>
      <c r="D373" s="51" t="s">
        <v>533</v>
      </c>
      <c r="E373" s="38" t="s">
        <v>30</v>
      </c>
      <c r="F373" s="38">
        <v>1</v>
      </c>
      <c r="G373" s="41">
        <v>1.4471164753391716</v>
      </c>
      <c r="H373" s="41">
        <v>1.3068362480127187</v>
      </c>
      <c r="I373" s="57" t="s">
        <v>12</v>
      </c>
      <c r="J373" s="58">
        <v>1696.80766954417</v>
      </c>
      <c r="K373" s="59">
        <v>0.61279470700705407</v>
      </c>
      <c r="L373" s="26">
        <f t="shared" si="22"/>
        <v>2.5107140430258008</v>
      </c>
      <c r="M373" s="60">
        <v>40.709074112574108</v>
      </c>
      <c r="N373" s="61" t="s">
        <v>29</v>
      </c>
      <c r="O373" s="24">
        <f t="shared" si="20"/>
        <v>1</v>
      </c>
      <c r="P373" s="163">
        <f t="shared" si="24"/>
        <v>1</v>
      </c>
      <c r="Q373" s="166">
        <v>1</v>
      </c>
      <c r="R373" s="166">
        <v>1</v>
      </c>
      <c r="S373" s="166">
        <v>1</v>
      </c>
      <c r="T373" s="27">
        <f>AVERAGE(L373:L394)</f>
        <v>2.3372376280237201</v>
      </c>
      <c r="U373" s="27">
        <f>STDEVA(L373:L394)</f>
        <v>7.4683882715866234E-2</v>
      </c>
      <c r="V373" s="24">
        <f>978*T373/AA373</f>
        <v>1142.9092001035992</v>
      </c>
      <c r="W373" s="24">
        <f>978*U373/AA373</f>
        <v>36.520418648058588</v>
      </c>
      <c r="X373" s="27">
        <f>AVERAGE(M373:M394)</f>
        <v>39.574117812041997</v>
      </c>
      <c r="Y373" s="27">
        <f>STDEVA(M373:M394)</f>
        <v>0.46784809022791035</v>
      </c>
      <c r="Z373" s="6" t="s">
        <v>715</v>
      </c>
      <c r="AA373" s="6">
        <v>2</v>
      </c>
      <c r="AB373" s="111"/>
      <c r="AC373" s="25">
        <v>3</v>
      </c>
      <c r="AD373" s="25">
        <v>10</v>
      </c>
      <c r="AE373" s="25">
        <v>22</v>
      </c>
      <c r="AF373" s="24">
        <v>3</v>
      </c>
      <c r="AG373" s="23">
        <v>10</v>
      </c>
      <c r="AH373" s="25">
        <v>22</v>
      </c>
      <c r="AI373" s="111"/>
      <c r="AJ373" s="23">
        <v>1</v>
      </c>
      <c r="AM373" s="111"/>
    </row>
    <row r="374" spans="1:39" x14ac:dyDescent="0.25">
      <c r="A374" s="10"/>
      <c r="B374" s="10"/>
      <c r="C374" s="2" t="s">
        <v>651</v>
      </c>
      <c r="D374" s="51" t="s">
        <v>533</v>
      </c>
      <c r="E374" s="38" t="s">
        <v>30</v>
      </c>
      <c r="F374" s="38">
        <v>2</v>
      </c>
      <c r="G374" s="41">
        <v>1.3872575943216867</v>
      </c>
      <c r="H374" s="41">
        <v>1.2988381193185237</v>
      </c>
      <c r="I374" s="57" t="s">
        <v>12</v>
      </c>
      <c r="J374" s="58">
        <v>1696.80766954417</v>
      </c>
      <c r="K374" s="59">
        <v>0.61279470700705407</v>
      </c>
      <c r="L374" s="26">
        <f t="shared" si="22"/>
        <v>2.4068602512049417</v>
      </c>
      <c r="M374" s="60">
        <v>40.014874260895247</v>
      </c>
      <c r="N374" s="61" t="s">
        <v>29</v>
      </c>
      <c r="O374" s="24">
        <f t="shared" si="20"/>
        <v>0</v>
      </c>
      <c r="P374" s="163">
        <f t="shared" si="24"/>
        <v>0</v>
      </c>
      <c r="Q374" s="166">
        <v>2</v>
      </c>
      <c r="R374" s="166">
        <v>1</v>
      </c>
      <c r="S374" s="166">
        <v>1</v>
      </c>
      <c r="T374" s="20"/>
      <c r="U374" s="20"/>
      <c r="V374" s="20"/>
      <c r="W374" s="20"/>
      <c r="X374" s="20"/>
      <c r="Y374" s="20"/>
      <c r="Z374" s="6"/>
      <c r="AA374" s="6"/>
      <c r="AB374" s="111"/>
      <c r="AC374" s="24"/>
      <c r="AI374" s="111"/>
      <c r="AM374" s="111"/>
    </row>
    <row r="375" spans="1:39" x14ac:dyDescent="0.25">
      <c r="A375" s="10"/>
      <c r="B375" s="10"/>
      <c r="C375" s="2" t="s">
        <v>651</v>
      </c>
      <c r="D375" s="51" t="s">
        <v>533</v>
      </c>
      <c r="E375" s="38" t="s">
        <v>30</v>
      </c>
      <c r="F375" s="38">
        <v>3</v>
      </c>
      <c r="G375" s="41">
        <v>1.4253403601229688</v>
      </c>
      <c r="H375" s="41">
        <v>1.3084552745974407</v>
      </c>
      <c r="I375" s="57" t="s">
        <v>12</v>
      </c>
      <c r="J375" s="58">
        <v>1696.80766954417</v>
      </c>
      <c r="K375" s="59">
        <v>0.61279470700705407</v>
      </c>
      <c r="L375" s="26">
        <f t="shared" si="22"/>
        <v>2.4729329803348699</v>
      </c>
      <c r="M375" s="60">
        <v>40.395066290131489</v>
      </c>
      <c r="N375" s="61" t="s">
        <v>29</v>
      </c>
      <c r="O375" s="24">
        <f t="shared" si="20"/>
        <v>0</v>
      </c>
      <c r="P375" s="163">
        <f t="shared" si="24"/>
        <v>0</v>
      </c>
      <c r="Q375" s="166">
        <v>3</v>
      </c>
      <c r="R375" s="166">
        <v>1</v>
      </c>
      <c r="S375" s="166">
        <v>1</v>
      </c>
      <c r="T375" s="20"/>
      <c r="U375" s="20"/>
      <c r="V375" s="20"/>
      <c r="W375" s="20"/>
      <c r="X375" s="20"/>
      <c r="Y375" s="20"/>
      <c r="Z375" s="6"/>
      <c r="AA375" s="6"/>
      <c r="AB375" s="111"/>
      <c r="AC375" s="24"/>
      <c r="AD375" s="25"/>
      <c r="AI375" s="111"/>
      <c r="AM375" s="111"/>
    </row>
    <row r="376" spans="1:39" x14ac:dyDescent="0.25">
      <c r="A376" s="10"/>
      <c r="B376" s="10"/>
      <c r="C376" s="2" t="s">
        <v>651</v>
      </c>
      <c r="D376" s="51" t="s">
        <v>533</v>
      </c>
      <c r="E376" s="38" t="s">
        <v>31</v>
      </c>
      <c r="F376" s="38">
        <v>1</v>
      </c>
      <c r="G376" s="41">
        <v>1.3486692705967844</v>
      </c>
      <c r="H376" s="41">
        <v>1.2894830871843737</v>
      </c>
      <c r="I376" s="57" t="s">
        <v>12</v>
      </c>
      <c r="J376" s="58">
        <v>1696.80766954417</v>
      </c>
      <c r="K376" s="59">
        <v>0.61279470700705407</v>
      </c>
      <c r="L376" s="26">
        <f t="shared" si="22"/>
        <v>2.3399103906208234</v>
      </c>
      <c r="M376" s="60">
        <v>39.606493931156685</v>
      </c>
      <c r="N376" s="61" t="s">
        <v>29</v>
      </c>
      <c r="O376" s="24">
        <f t="shared" si="20"/>
        <v>0</v>
      </c>
      <c r="P376" s="163">
        <f t="shared" si="24"/>
        <v>1</v>
      </c>
      <c r="Q376" s="166">
        <v>4</v>
      </c>
      <c r="R376" s="166">
        <v>1</v>
      </c>
      <c r="S376" s="166">
        <v>1</v>
      </c>
      <c r="T376" s="20"/>
      <c r="U376" s="20"/>
      <c r="V376" s="20"/>
      <c r="W376" s="20"/>
      <c r="X376" s="20"/>
      <c r="Y376" s="20"/>
      <c r="Z376" s="6"/>
      <c r="AA376" s="6"/>
      <c r="AB376" s="111"/>
      <c r="AC376" s="24"/>
      <c r="AI376" s="111"/>
      <c r="AM376" s="111"/>
    </row>
    <row r="377" spans="1:39" x14ac:dyDescent="0.25">
      <c r="A377" s="10"/>
      <c r="B377" s="10"/>
      <c r="C377" s="2" t="s">
        <v>651</v>
      </c>
      <c r="D377" s="51" t="s">
        <v>533</v>
      </c>
      <c r="E377" s="38" t="s">
        <v>31</v>
      </c>
      <c r="F377" s="38">
        <v>2</v>
      </c>
      <c r="G377" s="41">
        <v>1.3290978398983482</v>
      </c>
      <c r="H377" s="41">
        <v>1.301212121212121</v>
      </c>
      <c r="I377" s="57" t="s">
        <v>12</v>
      </c>
      <c r="J377" s="58">
        <v>1696.80766954417</v>
      </c>
      <c r="K377" s="59">
        <v>0.61279470700705407</v>
      </c>
      <c r="L377" s="26">
        <f t="shared" si="22"/>
        <v>2.3059544052291479</v>
      </c>
      <c r="M377" s="60">
        <v>39.141286459550386</v>
      </c>
      <c r="N377" s="61" t="s">
        <v>29</v>
      </c>
      <c r="O377" s="24">
        <f t="shared" si="20"/>
        <v>0</v>
      </c>
      <c r="P377" s="163">
        <f t="shared" si="24"/>
        <v>0</v>
      </c>
      <c r="Q377" s="166">
        <v>5</v>
      </c>
      <c r="R377" s="166">
        <v>1</v>
      </c>
      <c r="S377" s="166">
        <v>1</v>
      </c>
      <c r="T377" s="20"/>
      <c r="U377" s="20"/>
      <c r="V377" s="20"/>
      <c r="W377" s="20"/>
      <c r="X377" s="20"/>
      <c r="Y377" s="20"/>
      <c r="Z377" s="6"/>
      <c r="AA377" s="6"/>
      <c r="AB377" s="111"/>
      <c r="AC377" s="24"/>
      <c r="AI377" s="111"/>
      <c r="AM377" s="111"/>
    </row>
    <row r="378" spans="1:39" x14ac:dyDescent="0.25">
      <c r="A378" s="10"/>
      <c r="B378" s="10"/>
      <c r="C378" s="2" t="s">
        <v>651</v>
      </c>
      <c r="D378" s="51" t="s">
        <v>533</v>
      </c>
      <c r="E378" s="38" t="s">
        <v>31</v>
      </c>
      <c r="F378" s="38">
        <v>3</v>
      </c>
      <c r="G378" s="41">
        <v>1.3630358587220275</v>
      </c>
      <c r="H378" s="41">
        <v>1.3070170053410279</v>
      </c>
      <c r="I378" s="57" t="s">
        <v>12</v>
      </c>
      <c r="J378" s="58">
        <v>1696.80766954417</v>
      </c>
      <c r="K378" s="59">
        <v>0.61279470700705407</v>
      </c>
      <c r="L378" s="26">
        <f t="shared" si="22"/>
        <v>2.3648360929890186</v>
      </c>
      <c r="M378" s="60">
        <v>39.549564779406346</v>
      </c>
      <c r="N378" s="61" t="s">
        <v>29</v>
      </c>
      <c r="O378" s="24">
        <f t="shared" si="20"/>
        <v>0</v>
      </c>
      <c r="P378" s="163">
        <f t="shared" si="24"/>
        <v>0</v>
      </c>
      <c r="Q378" s="166">
        <v>6</v>
      </c>
      <c r="R378" s="166">
        <v>1</v>
      </c>
      <c r="S378" s="166">
        <v>1</v>
      </c>
      <c r="T378" s="20"/>
      <c r="U378" s="20"/>
      <c r="V378" s="20"/>
      <c r="W378" s="20"/>
      <c r="X378" s="20"/>
      <c r="Y378" s="20"/>
      <c r="Z378" s="6"/>
      <c r="AA378" s="6"/>
      <c r="AB378" s="111"/>
      <c r="AC378" s="24"/>
      <c r="AI378" s="111"/>
      <c r="AM378" s="111"/>
    </row>
    <row r="379" spans="1:39" x14ac:dyDescent="0.25">
      <c r="A379" s="10"/>
      <c r="B379" s="10"/>
      <c r="C379" s="2" t="s">
        <v>651</v>
      </c>
      <c r="D379" s="51" t="s">
        <v>533</v>
      </c>
      <c r="E379" s="38" t="s">
        <v>32</v>
      </c>
      <c r="F379" s="38">
        <v>1</v>
      </c>
      <c r="G379" s="41">
        <v>1.3271988016263643</v>
      </c>
      <c r="H379" s="41">
        <v>1.2822040208488459</v>
      </c>
      <c r="I379" s="57" t="s">
        <v>12</v>
      </c>
      <c r="J379" s="58">
        <v>1696.80766954417</v>
      </c>
      <c r="K379" s="59">
        <v>0.61279470700705407</v>
      </c>
      <c r="L379" s="26">
        <f>G379*J379/978</f>
        <v>2.3026596171875728</v>
      </c>
      <c r="M379" s="60">
        <v>39.402960182903215</v>
      </c>
      <c r="N379" s="61" t="s">
        <v>29</v>
      </c>
      <c r="O379" s="24">
        <f t="shared" si="20"/>
        <v>0</v>
      </c>
      <c r="P379" s="163">
        <f t="shared" si="24"/>
        <v>1</v>
      </c>
      <c r="Q379" s="166">
        <v>7</v>
      </c>
      <c r="R379" s="166">
        <v>1</v>
      </c>
      <c r="S379" s="166">
        <v>1</v>
      </c>
      <c r="T379" s="20"/>
      <c r="U379" s="20"/>
      <c r="V379" s="20"/>
      <c r="W379" s="20"/>
      <c r="X379" s="20"/>
      <c r="Y379" s="20"/>
      <c r="Z379" s="6"/>
      <c r="AA379" s="6"/>
      <c r="AB379" s="111"/>
      <c r="AC379" s="24"/>
      <c r="AI379" s="111"/>
      <c r="AM379" s="111"/>
    </row>
    <row r="380" spans="1:39" x14ac:dyDescent="0.25">
      <c r="A380" s="10"/>
      <c r="B380" s="10"/>
      <c r="C380" s="2" t="s">
        <v>651</v>
      </c>
      <c r="D380" s="51" t="s">
        <v>533</v>
      </c>
      <c r="E380" s="38" t="s">
        <v>32</v>
      </c>
      <c r="F380" s="38">
        <v>2</v>
      </c>
      <c r="G380" s="41">
        <v>1.3275116503631554</v>
      </c>
      <c r="H380" s="41">
        <v>1.2911798690460905</v>
      </c>
      <c r="I380" s="57" t="s">
        <v>12</v>
      </c>
      <c r="J380" s="58">
        <v>1696.80766954417</v>
      </c>
      <c r="K380" s="59">
        <v>0.61279470700705407</v>
      </c>
      <c r="L380" s="26">
        <f>G380*J380/978</f>
        <v>2.3032024026027003</v>
      </c>
      <c r="M380" s="60">
        <v>39.270394698237112</v>
      </c>
      <c r="N380" s="61" t="s">
        <v>29</v>
      </c>
      <c r="O380" s="24">
        <f t="shared" si="20"/>
        <v>0</v>
      </c>
      <c r="P380" s="163">
        <f t="shared" si="24"/>
        <v>0</v>
      </c>
      <c r="Q380" s="166">
        <v>8</v>
      </c>
      <c r="R380" s="166">
        <v>1</v>
      </c>
      <c r="S380" s="166">
        <v>1</v>
      </c>
      <c r="T380" s="20"/>
      <c r="U380" s="20"/>
      <c r="V380" s="20"/>
      <c r="W380" s="20"/>
      <c r="X380" s="20"/>
      <c r="Y380" s="20"/>
      <c r="Z380" s="6"/>
      <c r="AA380" s="6"/>
      <c r="AB380" s="111"/>
      <c r="AC380" s="24"/>
      <c r="AI380" s="111"/>
      <c r="AM380" s="111"/>
    </row>
    <row r="381" spans="1:39" x14ac:dyDescent="0.25">
      <c r="A381" s="10"/>
      <c r="B381" s="10"/>
      <c r="C381" s="2" t="s">
        <v>651</v>
      </c>
      <c r="D381" s="51" t="s">
        <v>533</v>
      </c>
      <c r="E381" s="38" t="s">
        <v>32</v>
      </c>
      <c r="F381" s="38">
        <v>3</v>
      </c>
      <c r="G381" s="41">
        <v>1.3327211178334772</v>
      </c>
      <c r="H381" s="41">
        <v>1.2888664095593352</v>
      </c>
      <c r="I381" s="57" t="s">
        <v>12</v>
      </c>
      <c r="J381" s="58">
        <v>1696.80766954417</v>
      </c>
      <c r="K381" s="59">
        <v>0.61279470700705407</v>
      </c>
      <c r="L381" s="26">
        <f>G381*J381/978</f>
        <v>2.3122407097170998</v>
      </c>
      <c r="M381" s="60">
        <v>39.382720611546631</v>
      </c>
      <c r="N381" s="61" t="s">
        <v>29</v>
      </c>
      <c r="O381" s="24">
        <f t="shared" si="20"/>
        <v>0</v>
      </c>
      <c r="P381" s="163">
        <f t="shared" si="24"/>
        <v>0</v>
      </c>
      <c r="Q381" s="166">
        <v>9</v>
      </c>
      <c r="R381" s="166">
        <v>1</v>
      </c>
      <c r="S381" s="166">
        <v>1</v>
      </c>
      <c r="T381" s="20"/>
      <c r="U381" s="20"/>
      <c r="V381" s="20"/>
      <c r="W381" s="20"/>
      <c r="X381" s="20"/>
      <c r="Y381" s="20"/>
      <c r="Z381" s="6"/>
      <c r="AA381" s="6"/>
      <c r="AB381" s="111"/>
      <c r="AC381" s="24"/>
      <c r="AI381" s="111"/>
      <c r="AM381" s="111"/>
    </row>
    <row r="382" spans="1:39" x14ac:dyDescent="0.25">
      <c r="A382" s="10"/>
      <c r="B382" s="10"/>
      <c r="C382" s="2" t="s">
        <v>651</v>
      </c>
      <c r="D382" s="51" t="s">
        <v>534</v>
      </c>
      <c r="E382" s="38" t="s">
        <v>30</v>
      </c>
      <c r="F382" s="38">
        <v>1</v>
      </c>
      <c r="G382" s="41">
        <v>1.2473571044615659</v>
      </c>
      <c r="H382" s="41">
        <v>1.2380236708622958</v>
      </c>
      <c r="I382" s="57" t="s">
        <v>12</v>
      </c>
      <c r="J382" s="58">
        <v>1696.80766954417</v>
      </c>
      <c r="K382" s="59">
        <v>0.61279470700705407</v>
      </c>
      <c r="L382" s="26">
        <f t="shared" si="22"/>
        <v>2.1641360956143081</v>
      </c>
      <c r="M382" s="60">
        <v>38.870007664347575</v>
      </c>
      <c r="N382" s="61" t="s">
        <v>29</v>
      </c>
      <c r="O382" s="24">
        <f t="shared" si="20"/>
        <v>1</v>
      </c>
      <c r="P382" s="163">
        <f t="shared" si="24"/>
        <v>1</v>
      </c>
      <c r="Q382" s="166">
        <v>10</v>
      </c>
      <c r="R382" s="166">
        <v>1</v>
      </c>
      <c r="S382" s="166">
        <v>1</v>
      </c>
      <c r="T382" s="20"/>
      <c r="U382" s="20"/>
      <c r="V382" s="20"/>
      <c r="W382" s="20"/>
      <c r="X382" s="20"/>
      <c r="Y382" s="20"/>
      <c r="Z382" s="6"/>
      <c r="AA382" s="6"/>
      <c r="AB382" s="111"/>
      <c r="AC382" s="24"/>
      <c r="AI382" s="111"/>
      <c r="AM382" s="111"/>
    </row>
    <row r="383" spans="1:39" x14ac:dyDescent="0.25">
      <c r="A383" s="10"/>
      <c r="B383" s="10"/>
      <c r="C383" s="2" t="s">
        <v>651</v>
      </c>
      <c r="D383" s="51" t="s">
        <v>534</v>
      </c>
      <c r="E383" s="38" t="s">
        <v>30</v>
      </c>
      <c r="F383" s="38">
        <v>2</v>
      </c>
      <c r="G383" s="41">
        <v>1.296830492381426</v>
      </c>
      <c r="H383" s="41">
        <v>1.2615875659172913</v>
      </c>
      <c r="I383" s="57" t="s">
        <v>12</v>
      </c>
      <c r="J383" s="58">
        <v>1696.80766954417</v>
      </c>
      <c r="K383" s="59">
        <v>0.61279470700705407</v>
      </c>
      <c r="L383" s="26">
        <f t="shared" si="22"/>
        <v>2.2499712940404355</v>
      </c>
      <c r="M383" s="60">
        <v>39.266504126356864</v>
      </c>
      <c r="N383" s="61" t="s">
        <v>29</v>
      </c>
      <c r="O383" s="24">
        <f t="shared" si="20"/>
        <v>0</v>
      </c>
      <c r="P383" s="163">
        <f t="shared" si="24"/>
        <v>0</v>
      </c>
      <c r="Q383" s="166">
        <v>11</v>
      </c>
      <c r="R383" s="166">
        <v>1</v>
      </c>
      <c r="S383" s="166">
        <v>1</v>
      </c>
      <c r="T383" s="20"/>
      <c r="U383" s="20"/>
      <c r="V383" s="20"/>
      <c r="W383" s="20"/>
      <c r="X383" s="20"/>
      <c r="Y383" s="20"/>
      <c r="Z383" s="6"/>
      <c r="AA383" s="6"/>
      <c r="AB383" s="111"/>
      <c r="AC383" s="24"/>
      <c r="AI383" s="111"/>
      <c r="AM383" s="111"/>
    </row>
    <row r="384" spans="1:39" x14ac:dyDescent="0.25">
      <c r="A384" s="10"/>
      <c r="B384" s="10"/>
      <c r="C384" s="2" t="s">
        <v>651</v>
      </c>
      <c r="D384" s="51" t="s">
        <v>534</v>
      </c>
      <c r="E384" s="38" t="s">
        <v>30</v>
      </c>
      <c r="F384" s="38">
        <v>3</v>
      </c>
      <c r="G384" s="41">
        <v>1.279600511741158</v>
      </c>
      <c r="H384" s="41">
        <v>1.2619102328431373</v>
      </c>
      <c r="I384" s="57" t="s">
        <v>12</v>
      </c>
      <c r="J384" s="58">
        <v>1696.80766954417</v>
      </c>
      <c r="K384" s="59">
        <v>0.61279470700705407</v>
      </c>
      <c r="L384" s="26">
        <f t="shared" si="22"/>
        <v>2.2200776710378749</v>
      </c>
      <c r="M384" s="60">
        <v>38.997207130665956</v>
      </c>
      <c r="N384" s="61" t="s">
        <v>29</v>
      </c>
      <c r="O384" s="24">
        <f t="shared" si="20"/>
        <v>0</v>
      </c>
      <c r="P384" s="163">
        <f t="shared" si="24"/>
        <v>0</v>
      </c>
      <c r="Q384" s="166">
        <v>12</v>
      </c>
      <c r="R384" s="166">
        <v>1</v>
      </c>
      <c r="S384" s="166">
        <v>1</v>
      </c>
      <c r="T384" s="20"/>
      <c r="U384" s="20"/>
      <c r="V384" s="20"/>
      <c r="W384" s="20"/>
      <c r="X384" s="20"/>
      <c r="Y384" s="20"/>
      <c r="Z384" s="6"/>
      <c r="AA384" s="6"/>
      <c r="AB384" s="111"/>
      <c r="AC384" s="24"/>
      <c r="AI384" s="111"/>
      <c r="AM384" s="111"/>
    </row>
    <row r="385" spans="1:39" x14ac:dyDescent="0.25">
      <c r="A385" s="10"/>
      <c r="B385" s="10"/>
      <c r="C385" s="2" t="s">
        <v>651</v>
      </c>
      <c r="D385" s="51" t="s">
        <v>534</v>
      </c>
      <c r="E385" s="38" t="s">
        <v>31</v>
      </c>
      <c r="F385" s="38">
        <v>1</v>
      </c>
      <c r="G385" s="41">
        <v>1.3518811386715497</v>
      </c>
      <c r="H385" s="41">
        <v>1.2781917781177516</v>
      </c>
      <c r="I385" s="57" t="s">
        <v>12</v>
      </c>
      <c r="J385" s="58">
        <v>1696.80766954417</v>
      </c>
      <c r="K385" s="59">
        <v>0.61279470700705407</v>
      </c>
      <c r="L385" s="26">
        <f t="shared" si="22"/>
        <v>2.3454829083946742</v>
      </c>
      <c r="M385" s="60">
        <v>39.82443209164699</v>
      </c>
      <c r="N385" s="61" t="s">
        <v>29</v>
      </c>
      <c r="O385" s="24">
        <f t="shared" si="20"/>
        <v>0</v>
      </c>
      <c r="P385" s="163">
        <f t="shared" si="24"/>
        <v>1</v>
      </c>
      <c r="Q385" s="166">
        <v>13</v>
      </c>
      <c r="R385" s="166">
        <v>1</v>
      </c>
      <c r="S385" s="166">
        <v>1</v>
      </c>
      <c r="T385" s="20"/>
      <c r="U385" s="20"/>
      <c r="V385" s="20"/>
      <c r="W385" s="20"/>
      <c r="X385" s="20"/>
      <c r="Y385" s="20"/>
      <c r="Z385" s="6"/>
      <c r="AA385" s="6"/>
      <c r="AB385" s="111"/>
      <c r="AC385" s="24"/>
      <c r="AI385" s="111"/>
      <c r="AM385" s="111"/>
    </row>
    <row r="386" spans="1:39" x14ac:dyDescent="0.25">
      <c r="A386" s="10"/>
      <c r="B386" s="10"/>
      <c r="C386" s="2" t="s">
        <v>651</v>
      </c>
      <c r="D386" s="51" t="s">
        <v>534</v>
      </c>
      <c r="E386" s="38" t="s">
        <v>31</v>
      </c>
      <c r="F386" s="38">
        <v>2</v>
      </c>
      <c r="G386" s="41">
        <v>1.3506005712273563</v>
      </c>
      <c r="H386" s="41">
        <v>1.279528174148526</v>
      </c>
      <c r="I386" s="57" t="s">
        <v>12</v>
      </c>
      <c r="J386" s="58">
        <v>1696.80766954417</v>
      </c>
      <c r="K386" s="59">
        <v>0.61279470700705407</v>
      </c>
      <c r="L386" s="26">
        <f t="shared" si="22"/>
        <v>2.3432611531179091</v>
      </c>
      <c r="M386" s="60">
        <v>39.785642248814959</v>
      </c>
      <c r="N386" s="61" t="s">
        <v>29</v>
      </c>
      <c r="O386" s="24">
        <f t="shared" si="20"/>
        <v>0</v>
      </c>
      <c r="P386" s="163">
        <f t="shared" si="24"/>
        <v>0</v>
      </c>
      <c r="Q386" s="166">
        <v>14</v>
      </c>
      <c r="R386" s="166">
        <v>1</v>
      </c>
      <c r="S386" s="166">
        <v>1</v>
      </c>
      <c r="T386" s="20"/>
      <c r="U386" s="20"/>
      <c r="V386" s="20"/>
      <c r="W386" s="20"/>
      <c r="X386" s="20"/>
      <c r="Y386" s="20"/>
      <c r="Z386" s="6"/>
      <c r="AA386" s="6"/>
      <c r="AB386" s="111"/>
      <c r="AC386" s="24"/>
      <c r="AI386" s="111"/>
      <c r="AM386" s="111"/>
    </row>
    <row r="387" spans="1:39" x14ac:dyDescent="0.25">
      <c r="A387" s="10"/>
      <c r="B387" s="10"/>
      <c r="C387" s="2" t="s">
        <v>651</v>
      </c>
      <c r="D387" s="51" t="s">
        <v>534</v>
      </c>
      <c r="E387" s="38" t="s">
        <v>31</v>
      </c>
      <c r="F387" s="38">
        <v>3</v>
      </c>
      <c r="G387" s="41">
        <v>1.3242958032307817</v>
      </c>
      <c r="H387" s="41">
        <v>1.2923002549002374</v>
      </c>
      <c r="I387" s="57" t="s">
        <v>12</v>
      </c>
      <c r="J387" s="58">
        <v>1696.80766954417</v>
      </c>
      <c r="K387" s="59">
        <v>0.61279470700705407</v>
      </c>
      <c r="L387" s="26">
        <f t="shared" si="22"/>
        <v>2.2976229812547517</v>
      </c>
      <c r="M387" s="60">
        <v>39.20549334416922</v>
      </c>
      <c r="N387" s="61" t="s">
        <v>29</v>
      </c>
      <c r="O387" s="24">
        <f t="shared" ref="O387:O454" si="25">IF(D387=D386,0,1)</f>
        <v>0</v>
      </c>
      <c r="P387" s="163">
        <f t="shared" si="24"/>
        <v>0</v>
      </c>
      <c r="Q387" s="166">
        <v>15</v>
      </c>
      <c r="R387" s="166">
        <v>1</v>
      </c>
      <c r="S387" s="166">
        <v>1</v>
      </c>
      <c r="T387" s="20"/>
      <c r="U387" s="20"/>
      <c r="V387" s="20"/>
      <c r="W387" s="20"/>
      <c r="X387" s="20"/>
      <c r="Y387" s="20"/>
      <c r="Z387" s="6"/>
      <c r="AA387" s="6"/>
      <c r="AB387" s="111"/>
      <c r="AC387" s="24"/>
      <c r="AI387" s="111"/>
      <c r="AM387" s="111"/>
    </row>
    <row r="388" spans="1:39" x14ac:dyDescent="0.25">
      <c r="A388" s="10"/>
      <c r="B388" s="10"/>
      <c r="C388" s="2" t="s">
        <v>651</v>
      </c>
      <c r="D388" s="51" t="s">
        <v>534</v>
      </c>
      <c r="E388" s="38" t="s">
        <v>32</v>
      </c>
      <c r="F388" s="38">
        <v>1</v>
      </c>
      <c r="G388" s="41">
        <v>1.3539991879821356</v>
      </c>
      <c r="H388" s="41">
        <v>1.2794809407948093</v>
      </c>
      <c r="I388" s="57" t="s">
        <v>12</v>
      </c>
      <c r="J388" s="58">
        <v>1696.80766954417</v>
      </c>
      <c r="K388" s="59">
        <v>0.61279470700705407</v>
      </c>
      <c r="L388" s="26">
        <f t="shared" si="22"/>
        <v>2.3491576755875934</v>
      </c>
      <c r="M388" s="60">
        <v>39.835277354591625</v>
      </c>
      <c r="N388" s="61" t="s">
        <v>29</v>
      </c>
      <c r="O388" s="24">
        <f t="shared" si="25"/>
        <v>0</v>
      </c>
      <c r="P388" s="163">
        <f t="shared" si="24"/>
        <v>1</v>
      </c>
      <c r="Q388" s="166">
        <v>16</v>
      </c>
      <c r="R388" s="166">
        <v>1</v>
      </c>
      <c r="S388" s="166">
        <v>1</v>
      </c>
      <c r="T388" s="20"/>
      <c r="U388" s="20"/>
      <c r="V388" s="20"/>
      <c r="W388" s="20"/>
      <c r="X388" s="20"/>
      <c r="Y388" s="20"/>
      <c r="Z388" s="6"/>
      <c r="AA388" s="6"/>
      <c r="AB388" s="111"/>
      <c r="AC388" s="24"/>
      <c r="AI388" s="111"/>
      <c r="AM388" s="111"/>
    </row>
    <row r="389" spans="1:39" x14ac:dyDescent="0.25">
      <c r="A389" s="10"/>
      <c r="B389" s="10"/>
      <c r="C389" s="2" t="s">
        <v>651</v>
      </c>
      <c r="D389" s="51" t="s">
        <v>534</v>
      </c>
      <c r="E389" s="38" t="s">
        <v>32</v>
      </c>
      <c r="F389" s="38">
        <v>2</v>
      </c>
      <c r="G389" s="41">
        <v>1.3604416255579046</v>
      </c>
      <c r="H389" s="41">
        <v>1.2837966101694915</v>
      </c>
      <c r="I389" s="57" t="s">
        <v>12</v>
      </c>
      <c r="J389" s="58">
        <v>1696.80766954417</v>
      </c>
      <c r="K389" s="59">
        <v>0.61279470700705407</v>
      </c>
      <c r="L389" s="26">
        <f t="shared" si="22"/>
        <v>2.3603351576828122</v>
      </c>
      <c r="M389" s="60">
        <v>39.862104736502367</v>
      </c>
      <c r="N389" s="61" t="s">
        <v>29</v>
      </c>
      <c r="O389" s="24">
        <f t="shared" si="25"/>
        <v>0</v>
      </c>
      <c r="P389" s="163">
        <f t="shared" si="24"/>
        <v>0</v>
      </c>
      <c r="Q389" s="166">
        <v>17</v>
      </c>
      <c r="R389" s="166">
        <v>1</v>
      </c>
      <c r="S389" s="166">
        <v>1</v>
      </c>
      <c r="T389" s="20"/>
      <c r="U389" s="20"/>
      <c r="V389" s="20"/>
      <c r="W389" s="20"/>
      <c r="X389" s="20"/>
      <c r="Y389" s="20"/>
      <c r="Z389" s="6"/>
      <c r="AA389" s="6"/>
      <c r="AB389" s="111"/>
      <c r="AC389" s="24"/>
      <c r="AI389" s="111"/>
      <c r="AM389" s="111"/>
    </row>
    <row r="390" spans="1:39" x14ac:dyDescent="0.25">
      <c r="A390" s="10"/>
      <c r="B390" s="10"/>
      <c r="C390" s="2" t="s">
        <v>651</v>
      </c>
      <c r="D390" s="51" t="s">
        <v>534</v>
      </c>
      <c r="E390" s="38" t="s">
        <v>32</v>
      </c>
      <c r="F390" s="38">
        <v>3</v>
      </c>
      <c r="G390" s="41">
        <v>1.3877660076069531</v>
      </c>
      <c r="H390" s="41">
        <v>1.2856370322301538</v>
      </c>
      <c r="I390" s="57" t="s">
        <v>12</v>
      </c>
      <c r="J390" s="58">
        <v>1696.80766954417</v>
      </c>
      <c r="K390" s="59">
        <v>0.61279470700705407</v>
      </c>
      <c r="L390" s="26">
        <f t="shared" si="22"/>
        <v>2.4077423366463915</v>
      </c>
      <c r="M390" s="60">
        <v>40.219451226630824</v>
      </c>
      <c r="N390" s="61" t="s">
        <v>29</v>
      </c>
      <c r="O390" s="24">
        <f t="shared" si="25"/>
        <v>0</v>
      </c>
      <c r="P390" s="163">
        <f t="shared" si="24"/>
        <v>0</v>
      </c>
      <c r="Q390" s="166">
        <v>18</v>
      </c>
      <c r="R390" s="166">
        <v>1</v>
      </c>
      <c r="S390" s="166">
        <v>1</v>
      </c>
      <c r="T390" s="20"/>
      <c r="U390" s="20"/>
      <c r="V390" s="20"/>
      <c r="W390" s="20"/>
      <c r="X390" s="20"/>
      <c r="Y390" s="20"/>
      <c r="Z390" s="6"/>
      <c r="AA390" s="6"/>
      <c r="AB390" s="111"/>
      <c r="AC390" s="24"/>
      <c r="AI390" s="111"/>
      <c r="AM390" s="111"/>
    </row>
    <row r="391" spans="1:39" x14ac:dyDescent="0.25">
      <c r="A391" s="10"/>
      <c r="B391" s="10"/>
      <c r="C391" s="2" t="s">
        <v>651</v>
      </c>
      <c r="D391" t="s">
        <v>2093</v>
      </c>
      <c r="E391" s="38" t="s">
        <v>30</v>
      </c>
      <c r="F391" s="38">
        <v>1</v>
      </c>
      <c r="G391" s="41">
        <v>0.73656047343988096</v>
      </c>
      <c r="H391" s="41">
        <v>0.75203992177490053</v>
      </c>
      <c r="I391" s="57" t="s">
        <v>9</v>
      </c>
      <c r="J391" s="58">
        <v>3089.8867662399298</v>
      </c>
      <c r="K391" s="59">
        <v>0.60461148681394905</v>
      </c>
      <c r="L391" s="26">
        <f t="shared" si="22"/>
        <v>2.3270843143326232</v>
      </c>
      <c r="M391" s="60">
        <v>39.129780764854004</v>
      </c>
      <c r="N391" s="61" t="s">
        <v>29</v>
      </c>
      <c r="O391" s="24">
        <v>1</v>
      </c>
      <c r="P391" s="163">
        <f t="shared" si="24"/>
        <v>1</v>
      </c>
      <c r="Q391" s="166">
        <v>19</v>
      </c>
      <c r="R391" s="166">
        <v>1</v>
      </c>
      <c r="S391" s="166">
        <v>1</v>
      </c>
      <c r="T391" s="20"/>
      <c r="U391" s="20"/>
      <c r="V391" s="20"/>
      <c r="W391" s="20"/>
      <c r="X391" s="20"/>
      <c r="Y391" s="20"/>
      <c r="Z391" s="6"/>
      <c r="AA391" s="6"/>
      <c r="AB391" s="111"/>
      <c r="AC391" s="24"/>
      <c r="AI391" s="111"/>
      <c r="AM391" s="111"/>
    </row>
    <row r="392" spans="1:39" x14ac:dyDescent="0.25">
      <c r="A392" s="10"/>
      <c r="B392" s="10"/>
      <c r="C392" s="2" t="s">
        <v>651</v>
      </c>
      <c r="D392" t="s">
        <v>2093</v>
      </c>
      <c r="E392" s="38" t="s">
        <v>31</v>
      </c>
      <c r="F392" s="38">
        <v>1</v>
      </c>
      <c r="G392" s="41">
        <v>0.7402642292034719</v>
      </c>
      <c r="H392" s="41">
        <v>0.75219541738164941</v>
      </c>
      <c r="I392" s="57" t="s">
        <v>9</v>
      </c>
      <c r="J392" s="58">
        <v>3089.8867662399298</v>
      </c>
      <c r="K392" s="59">
        <v>0.60461148681394905</v>
      </c>
      <c r="L392" s="26">
        <f t="shared" si="22"/>
        <v>2.338785935927004</v>
      </c>
      <c r="M392" s="60">
        <v>39.22469623771201</v>
      </c>
      <c r="N392" s="61" t="s">
        <v>29</v>
      </c>
      <c r="O392" s="24">
        <v>0</v>
      </c>
      <c r="P392" s="163">
        <f t="shared" si="24"/>
        <v>1</v>
      </c>
      <c r="Q392" s="166">
        <v>20</v>
      </c>
      <c r="R392" s="166">
        <v>1</v>
      </c>
      <c r="S392" s="166">
        <v>1</v>
      </c>
      <c r="T392" s="20"/>
      <c r="U392" s="20"/>
      <c r="V392" s="20"/>
      <c r="W392" s="20"/>
      <c r="X392" s="20"/>
      <c r="Y392" s="20"/>
      <c r="Z392" s="6"/>
      <c r="AA392" s="6"/>
      <c r="AB392" s="111"/>
      <c r="AC392" s="24"/>
      <c r="AI392" s="111"/>
      <c r="AM392" s="111"/>
    </row>
    <row r="393" spans="1:39" x14ac:dyDescent="0.25">
      <c r="A393" s="10"/>
      <c r="B393" s="10"/>
      <c r="C393" s="2" t="s">
        <v>651</v>
      </c>
      <c r="D393" t="s">
        <v>2093</v>
      </c>
      <c r="E393" s="38" t="s">
        <v>32</v>
      </c>
      <c r="F393" s="38">
        <v>1</v>
      </c>
      <c r="G393" s="41">
        <v>0.74120082815734989</v>
      </c>
      <c r="H393" s="41">
        <v>0.74034577476167396</v>
      </c>
      <c r="I393" s="57" t="s">
        <v>9</v>
      </c>
      <c r="J393" s="58">
        <v>3089.8867662399298</v>
      </c>
      <c r="K393" s="59">
        <v>0.60461148681394905</v>
      </c>
      <c r="L393" s="26">
        <f t="shared" si="22"/>
        <v>2.3417450205004822</v>
      </c>
      <c r="M393" s="60">
        <v>39.56144702269755</v>
      </c>
      <c r="N393" s="61" t="s">
        <v>29</v>
      </c>
      <c r="O393" s="24">
        <v>0</v>
      </c>
      <c r="P393" s="163">
        <f t="shared" si="24"/>
        <v>1</v>
      </c>
      <c r="Q393" s="166">
        <v>21</v>
      </c>
      <c r="R393" s="166">
        <v>1</v>
      </c>
      <c r="S393" s="166">
        <v>1</v>
      </c>
      <c r="T393" s="20"/>
      <c r="U393" s="20"/>
      <c r="V393" s="20"/>
      <c r="W393" s="20"/>
      <c r="X393" s="20"/>
      <c r="Y393" s="20"/>
      <c r="Z393" s="6"/>
      <c r="AA393" s="6"/>
      <c r="AB393" s="111"/>
      <c r="AC393" s="24"/>
      <c r="AI393" s="111"/>
      <c r="AM393" s="111"/>
    </row>
    <row r="394" spans="1:39" x14ac:dyDescent="0.25">
      <c r="A394" s="10"/>
      <c r="B394" s="10"/>
      <c r="C394" s="2" t="s">
        <v>651</v>
      </c>
      <c r="D394" t="s">
        <v>2093</v>
      </c>
      <c r="E394" s="38" t="s">
        <v>33</v>
      </c>
      <c r="F394" s="38">
        <v>1</v>
      </c>
      <c r="G394" s="41">
        <v>0.74524254036880544</v>
      </c>
      <c r="H394" s="41">
        <v>0.75145107143977652</v>
      </c>
      <c r="I394" s="57" t="s">
        <v>9</v>
      </c>
      <c r="J394" s="58">
        <v>3089.8867662399298</v>
      </c>
      <c r="K394" s="59">
        <v>0.60461148681394905</v>
      </c>
      <c r="L394" s="26">
        <f t="shared" si="22"/>
        <v>2.3545143794730046</v>
      </c>
      <c r="M394" s="60">
        <v>39.376112589532987</v>
      </c>
      <c r="N394" s="61" t="s">
        <v>29</v>
      </c>
      <c r="O394" s="24">
        <v>0</v>
      </c>
      <c r="P394" s="163">
        <f t="shared" si="24"/>
        <v>1</v>
      </c>
      <c r="Q394" s="166">
        <v>22</v>
      </c>
      <c r="R394" s="166">
        <v>1</v>
      </c>
      <c r="S394" s="166">
        <v>1</v>
      </c>
      <c r="T394" s="20"/>
      <c r="U394" s="20"/>
      <c r="V394" s="20"/>
      <c r="W394" s="20"/>
      <c r="X394" s="20"/>
      <c r="Y394" s="20"/>
      <c r="Z394" s="6"/>
      <c r="AA394" s="6"/>
      <c r="AB394" s="111"/>
      <c r="AC394" s="24"/>
      <c r="AI394" s="111"/>
      <c r="AM394" s="111"/>
    </row>
    <row r="395" spans="1:39" x14ac:dyDescent="0.25">
      <c r="A395" s="10"/>
      <c r="B395" s="10"/>
      <c r="C395" s="8"/>
      <c r="D395" s="66"/>
      <c r="E395" s="66"/>
      <c r="F395" s="66"/>
      <c r="G395" s="81"/>
      <c r="H395" s="81"/>
      <c r="I395" s="63"/>
      <c r="J395" s="64"/>
      <c r="K395" s="65"/>
      <c r="L395" s="50"/>
      <c r="M395" s="73"/>
      <c r="N395" s="74"/>
      <c r="O395" s="163"/>
      <c r="P395" s="163"/>
      <c r="Q395" s="170"/>
      <c r="R395" s="170"/>
      <c r="S395" s="170"/>
      <c r="T395" s="93"/>
      <c r="U395" s="93"/>
      <c r="V395" s="93"/>
      <c r="W395" s="93"/>
      <c r="X395" s="93"/>
      <c r="Y395" s="93"/>
      <c r="Z395" s="97"/>
      <c r="AA395" s="97"/>
      <c r="AB395" s="111"/>
      <c r="AC395" s="112"/>
      <c r="AD395" s="112"/>
      <c r="AE395" s="112"/>
      <c r="AF395" s="112"/>
      <c r="AG395" s="112"/>
      <c r="AH395" s="112"/>
      <c r="AI395" s="111"/>
      <c r="AJ395" s="112"/>
      <c r="AK395" s="112"/>
      <c r="AL395" s="112"/>
      <c r="AM395" s="111"/>
    </row>
    <row r="396" spans="1:39" x14ac:dyDescent="0.25">
      <c r="A396" s="10"/>
      <c r="B396" s="10"/>
      <c r="C396" s="2" t="s">
        <v>652</v>
      </c>
      <c r="D396" s="51" t="s">
        <v>535</v>
      </c>
      <c r="E396" s="38" t="s">
        <v>30</v>
      </c>
      <c r="F396" s="38">
        <v>1</v>
      </c>
      <c r="G396" s="41">
        <v>1.59029566688454</v>
      </c>
      <c r="H396" s="41">
        <v>1.535871488859645</v>
      </c>
      <c r="I396" s="57" t="s">
        <v>12</v>
      </c>
      <c r="J396" s="58">
        <v>1696.80766954417</v>
      </c>
      <c r="K396" s="59">
        <v>0.61279470700705407</v>
      </c>
      <c r="L396" s="26">
        <f t="shared" si="22"/>
        <v>2.7591266711784743</v>
      </c>
      <c r="M396" s="60">
        <v>39.409478335261596</v>
      </c>
      <c r="N396" s="61" t="s">
        <v>29</v>
      </c>
      <c r="O396" s="24">
        <f t="shared" si="25"/>
        <v>1</v>
      </c>
      <c r="P396" s="163">
        <f t="shared" si="24"/>
        <v>1</v>
      </c>
      <c r="Q396" s="166">
        <v>1</v>
      </c>
      <c r="R396" s="166">
        <v>1</v>
      </c>
      <c r="S396" s="166">
        <v>1</v>
      </c>
      <c r="T396" s="27">
        <f>AVERAGE(L396:L401)</f>
        <v>2.6523322884748564</v>
      </c>
      <c r="U396" s="27">
        <f>STDEVA(L396:L401)</f>
        <v>9.5624683865603174E-2</v>
      </c>
      <c r="V396" s="24">
        <f>978*T396/AA396</f>
        <v>1296.9904890642047</v>
      </c>
      <c r="W396" s="24">
        <f>978*U396/AA396</f>
        <v>46.76047041027995</v>
      </c>
      <c r="X396" s="27">
        <f>AVERAGE(M396:M401)</f>
        <v>39.384816311599657</v>
      </c>
      <c r="Y396" s="27">
        <f>STDEVA(M396:M401)</f>
        <v>0.71381276508227764</v>
      </c>
      <c r="Z396" s="6">
        <v>34</v>
      </c>
      <c r="AA396" s="6">
        <v>2</v>
      </c>
      <c r="AB396" s="111"/>
      <c r="AC396" s="25">
        <f>SUM(O396:O401)</f>
        <v>1</v>
      </c>
      <c r="AD396" s="25">
        <f>SUM(P396:P401)</f>
        <v>2</v>
      </c>
      <c r="AE396" s="25">
        <f>SUM(R396:R401)</f>
        <v>6</v>
      </c>
      <c r="AF396" s="24">
        <v>1</v>
      </c>
      <c r="AG396" s="23">
        <v>2</v>
      </c>
      <c r="AH396" s="25">
        <f>SUM(S396:S401)</f>
        <v>6</v>
      </c>
      <c r="AI396" s="111"/>
      <c r="AJ396" s="23">
        <v>1</v>
      </c>
      <c r="AM396" s="111"/>
    </row>
    <row r="397" spans="1:39" x14ac:dyDescent="0.25">
      <c r="A397" s="10"/>
      <c r="B397" s="10"/>
      <c r="C397" s="2" t="s">
        <v>652</v>
      </c>
      <c r="D397" s="51" t="s">
        <v>535</v>
      </c>
      <c r="E397" s="38" t="s">
        <v>30</v>
      </c>
      <c r="F397" s="38">
        <v>2</v>
      </c>
      <c r="G397" s="41">
        <v>1.5906678778027443</v>
      </c>
      <c r="H397" s="41">
        <v>1.5097921833575643</v>
      </c>
      <c r="I397" s="57" t="s">
        <v>12</v>
      </c>
      <c r="J397" s="58">
        <v>1696.80766954417</v>
      </c>
      <c r="K397" s="59">
        <v>0.61279470700705407</v>
      </c>
      <c r="L397" s="26">
        <f t="shared" si="22"/>
        <v>2.7597724486229498</v>
      </c>
      <c r="M397" s="60">
        <v>39.749093446217621</v>
      </c>
      <c r="N397" s="61" t="s">
        <v>29</v>
      </c>
      <c r="O397" s="24">
        <f t="shared" si="25"/>
        <v>0</v>
      </c>
      <c r="P397" s="163">
        <f t="shared" si="24"/>
        <v>0</v>
      </c>
      <c r="Q397" s="166">
        <v>2</v>
      </c>
      <c r="R397" s="166">
        <v>1</v>
      </c>
      <c r="S397" s="166">
        <v>1</v>
      </c>
      <c r="T397" s="20"/>
      <c r="U397" s="20"/>
      <c r="V397" s="20"/>
      <c r="W397" s="20"/>
      <c r="X397" s="20"/>
      <c r="Y397" s="20"/>
      <c r="Z397" s="6"/>
      <c r="AA397" s="6"/>
      <c r="AB397" s="111"/>
      <c r="AC397" s="24"/>
      <c r="AI397" s="111"/>
      <c r="AM397" s="111"/>
    </row>
    <row r="398" spans="1:39" x14ac:dyDescent="0.25">
      <c r="A398" s="10"/>
      <c r="B398" s="10"/>
      <c r="C398" s="2" t="s">
        <v>652</v>
      </c>
      <c r="D398" s="51" t="s">
        <v>535</v>
      </c>
      <c r="E398" s="38" t="s">
        <v>30</v>
      </c>
      <c r="F398" s="38">
        <v>3</v>
      </c>
      <c r="G398" s="41">
        <v>1.4838737532921722</v>
      </c>
      <c r="H398" s="41">
        <v>1.5300766042948637</v>
      </c>
      <c r="I398" s="57" t="s">
        <v>12</v>
      </c>
      <c r="J398" s="58">
        <v>1696.80766954417</v>
      </c>
      <c r="K398" s="59">
        <v>0.61279470700705407</v>
      </c>
      <c r="L398" s="26">
        <f t="shared" si="22"/>
        <v>2.5744870810035292</v>
      </c>
      <c r="M398" s="60">
        <v>38.105207160702115</v>
      </c>
      <c r="N398" s="61" t="s">
        <v>29</v>
      </c>
      <c r="O398" s="24">
        <f t="shared" si="25"/>
        <v>0</v>
      </c>
      <c r="P398" s="163">
        <f t="shared" si="24"/>
        <v>0</v>
      </c>
      <c r="Q398" s="166">
        <v>3</v>
      </c>
      <c r="R398" s="166">
        <v>1</v>
      </c>
      <c r="S398" s="166">
        <v>1</v>
      </c>
      <c r="T398" s="20"/>
      <c r="U398" s="20"/>
      <c r="V398" s="20"/>
      <c r="W398" s="20"/>
      <c r="X398" s="20"/>
      <c r="Y398" s="20"/>
      <c r="Z398" s="6"/>
      <c r="AA398" s="6"/>
      <c r="AB398" s="111"/>
      <c r="AC398" s="24"/>
      <c r="AI398" s="111"/>
      <c r="AM398" s="111"/>
    </row>
    <row r="399" spans="1:39" x14ac:dyDescent="0.25">
      <c r="A399" s="10"/>
      <c r="B399" s="10"/>
      <c r="C399" s="2" t="s">
        <v>652</v>
      </c>
      <c r="D399" s="51" t="s">
        <v>535</v>
      </c>
      <c r="E399" s="38" t="s">
        <v>31</v>
      </c>
      <c r="F399" s="38">
        <v>1</v>
      </c>
      <c r="G399" s="41">
        <v>1.5287634148699603</v>
      </c>
      <c r="H399" s="41">
        <v>1.4333647122108659</v>
      </c>
      <c r="I399" s="57" t="s">
        <v>12</v>
      </c>
      <c r="J399" s="58">
        <v>1696.80766954417</v>
      </c>
      <c r="K399" s="59">
        <v>0.61279470700705407</v>
      </c>
      <c r="L399" s="26">
        <f t="shared" si="22"/>
        <v>2.6523696188853623</v>
      </c>
      <c r="M399" s="60">
        <v>39.987270913537444</v>
      </c>
      <c r="N399" s="61" t="s">
        <v>29</v>
      </c>
      <c r="O399" s="24">
        <f t="shared" si="25"/>
        <v>0</v>
      </c>
      <c r="P399" s="163">
        <f t="shared" si="24"/>
        <v>1</v>
      </c>
      <c r="Q399" s="166">
        <v>4</v>
      </c>
      <c r="R399" s="166">
        <v>1</v>
      </c>
      <c r="S399" s="166">
        <v>1</v>
      </c>
      <c r="T399" s="20"/>
      <c r="U399" s="20"/>
      <c r="V399" s="20"/>
      <c r="W399" s="20"/>
      <c r="X399" s="20"/>
      <c r="Y399" s="20"/>
      <c r="Z399" s="6"/>
      <c r="AA399" s="6"/>
      <c r="AB399" s="111"/>
      <c r="AC399" s="24"/>
      <c r="AI399" s="111"/>
      <c r="AM399" s="111"/>
    </row>
    <row r="400" spans="1:39" x14ac:dyDescent="0.25">
      <c r="A400" s="10"/>
      <c r="B400" s="10"/>
      <c r="C400" s="2" t="s">
        <v>652</v>
      </c>
      <c r="D400" s="51" t="s">
        <v>535</v>
      </c>
      <c r="E400" s="38" t="s">
        <v>31</v>
      </c>
      <c r="F400" s="38">
        <v>2</v>
      </c>
      <c r="G400" s="41">
        <v>1.5244991073199763</v>
      </c>
      <c r="H400" s="41">
        <v>1.4313436830835118</v>
      </c>
      <c r="I400" s="57" t="s">
        <v>12</v>
      </c>
      <c r="J400" s="58">
        <v>1696.80766954417</v>
      </c>
      <c r="K400" s="59">
        <v>0.61279470700705407</v>
      </c>
      <c r="L400" s="26">
        <f t="shared" si="22"/>
        <v>2.644971142652123</v>
      </c>
      <c r="M400" s="60">
        <v>39.960463164830465</v>
      </c>
      <c r="N400" s="61" t="s">
        <v>29</v>
      </c>
      <c r="O400" s="24">
        <f t="shared" si="25"/>
        <v>0</v>
      </c>
      <c r="P400" s="163">
        <f t="shared" si="24"/>
        <v>0</v>
      </c>
      <c r="Q400" s="166">
        <v>5</v>
      </c>
      <c r="R400" s="166">
        <v>1</v>
      </c>
      <c r="S400" s="166">
        <v>1</v>
      </c>
      <c r="T400" s="20"/>
      <c r="U400" s="20"/>
      <c r="V400" s="20"/>
      <c r="W400" s="20"/>
      <c r="X400" s="20"/>
      <c r="Y400" s="20"/>
      <c r="Z400" s="6"/>
      <c r="AA400" s="6"/>
      <c r="AB400" s="111"/>
      <c r="AC400" s="24"/>
      <c r="AI400" s="111"/>
      <c r="AM400" s="111"/>
    </row>
    <row r="401" spans="1:39" x14ac:dyDescent="0.25">
      <c r="A401" s="10"/>
      <c r="B401" s="10"/>
      <c r="C401" s="2" t="s">
        <v>652</v>
      </c>
      <c r="D401" s="51" t="s">
        <v>535</v>
      </c>
      <c r="E401" s="38" t="s">
        <v>31</v>
      </c>
      <c r="F401" s="38">
        <v>3</v>
      </c>
      <c r="G401" s="41">
        <v>1.4543515708309407</v>
      </c>
      <c r="H401" s="41">
        <v>1.4270045604110142</v>
      </c>
      <c r="I401" s="57" t="s">
        <v>12</v>
      </c>
      <c r="J401" s="58">
        <v>1696.80766954417</v>
      </c>
      <c r="K401" s="59">
        <v>0.61279470700705407</v>
      </c>
      <c r="L401" s="26">
        <f t="shared" si="22"/>
        <v>2.5232667685066987</v>
      </c>
      <c r="M401" s="60">
        <v>39.097384849048701</v>
      </c>
      <c r="N401" s="61" t="s">
        <v>29</v>
      </c>
      <c r="O401" s="24">
        <f t="shared" si="25"/>
        <v>0</v>
      </c>
      <c r="P401" s="163">
        <f t="shared" si="24"/>
        <v>0</v>
      </c>
      <c r="Q401" s="166">
        <v>6</v>
      </c>
      <c r="R401" s="166">
        <v>1</v>
      </c>
      <c r="S401" s="166">
        <v>1</v>
      </c>
      <c r="T401" s="20"/>
      <c r="U401" s="20"/>
      <c r="V401" s="20"/>
      <c r="W401" s="20"/>
      <c r="X401" s="20"/>
      <c r="Y401" s="20"/>
      <c r="Z401" s="6"/>
      <c r="AA401" s="6"/>
      <c r="AB401" s="111"/>
      <c r="AC401" s="24"/>
      <c r="AI401" s="111"/>
      <c r="AM401" s="111"/>
    </row>
    <row r="402" spans="1:39" x14ac:dyDescent="0.25">
      <c r="A402" s="10"/>
      <c r="B402" s="10"/>
      <c r="C402" s="8"/>
      <c r="D402" s="66"/>
      <c r="E402" s="66"/>
      <c r="F402" s="66"/>
      <c r="G402" s="81"/>
      <c r="H402" s="81"/>
      <c r="I402" s="63"/>
      <c r="J402" s="64"/>
      <c r="K402" s="65"/>
      <c r="L402" s="50"/>
      <c r="M402" s="73"/>
      <c r="N402" s="74"/>
      <c r="O402" s="163"/>
      <c r="P402" s="163"/>
      <c r="Q402" s="169"/>
      <c r="R402" s="169"/>
      <c r="S402" s="169"/>
      <c r="T402" s="93"/>
      <c r="U402" s="93"/>
      <c r="V402" s="93"/>
      <c r="W402" s="93"/>
      <c r="X402" s="93"/>
      <c r="Y402" s="93"/>
      <c r="Z402" s="97"/>
      <c r="AA402" s="97"/>
      <c r="AB402" s="111"/>
      <c r="AC402" s="112"/>
      <c r="AD402" s="112"/>
      <c r="AE402" s="112"/>
      <c r="AF402" s="112"/>
      <c r="AG402" s="112"/>
      <c r="AH402" s="112"/>
      <c r="AI402" s="111"/>
      <c r="AJ402" s="112"/>
      <c r="AK402" s="112"/>
      <c r="AL402" s="112"/>
      <c r="AM402" s="111"/>
    </row>
    <row r="403" spans="1:39" x14ac:dyDescent="0.25">
      <c r="A403" s="10"/>
      <c r="B403" s="10"/>
      <c r="C403" s="2" t="s">
        <v>653</v>
      </c>
      <c r="D403" s="51" t="s">
        <v>582</v>
      </c>
      <c r="E403" s="38" t="s">
        <v>30</v>
      </c>
      <c r="F403" s="38">
        <v>1</v>
      </c>
      <c r="G403" s="41">
        <v>1.6661241571727505</v>
      </c>
      <c r="H403" s="41">
        <v>1.6264903251026126</v>
      </c>
      <c r="I403" s="57" t="s">
        <v>12</v>
      </c>
      <c r="J403" s="58">
        <v>1696.80766954417</v>
      </c>
      <c r="K403" s="59">
        <v>0.61279470700705407</v>
      </c>
      <c r="L403" s="26">
        <f t="shared" si="22"/>
        <v>2.8906873704535165</v>
      </c>
      <c r="M403" s="60">
        <v>39.197967293113734</v>
      </c>
      <c r="N403" s="61" t="s">
        <v>29</v>
      </c>
      <c r="O403" s="24">
        <f t="shared" si="25"/>
        <v>1</v>
      </c>
      <c r="P403" s="163">
        <f t="shared" si="24"/>
        <v>1</v>
      </c>
      <c r="Q403" s="166">
        <v>1</v>
      </c>
      <c r="R403" s="166">
        <v>1</v>
      </c>
      <c r="S403" s="166">
        <v>1</v>
      </c>
      <c r="T403" s="27">
        <f>AVERAGE(L403:L411)</f>
        <v>2.9139132403171288</v>
      </c>
      <c r="U403" s="27">
        <f>STDEVA(L403:L411)</f>
        <v>2.5317495236537566E-2</v>
      </c>
      <c r="V403" s="24">
        <f>978*T403/AA403</f>
        <v>1424.9035745150759</v>
      </c>
      <c r="W403" s="24">
        <f>978*U403/AA403</f>
        <v>12.380255170666869</v>
      </c>
      <c r="X403" s="27">
        <f>AVERAGE(M403:M411)</f>
        <v>39.378051966575612</v>
      </c>
      <c r="Y403" s="27">
        <f>STDEVA(M403:M411)</f>
        <v>0.21370266024195186</v>
      </c>
      <c r="Z403" s="6">
        <v>34</v>
      </c>
      <c r="AA403" s="6">
        <v>2</v>
      </c>
      <c r="AB403" s="111"/>
      <c r="AC403" s="25">
        <f>SUM(O403:O411)</f>
        <v>1</v>
      </c>
      <c r="AD403" s="25">
        <f>SUM(P403:P411)</f>
        <v>3</v>
      </c>
      <c r="AE403" s="25">
        <f>SUM(R403:R411)</f>
        <v>9</v>
      </c>
      <c r="AF403" s="23">
        <v>1</v>
      </c>
      <c r="AG403" s="23">
        <v>3</v>
      </c>
      <c r="AH403" s="25">
        <f>SUM(S403:S411)</f>
        <v>9</v>
      </c>
      <c r="AI403" s="111"/>
      <c r="AJ403" s="23">
        <v>1</v>
      </c>
      <c r="AM403" s="111"/>
    </row>
    <row r="404" spans="1:39" x14ac:dyDescent="0.25">
      <c r="A404" s="10"/>
      <c r="B404" s="10"/>
      <c r="C404" s="2" t="s">
        <v>653</v>
      </c>
      <c r="D404" s="51" t="s">
        <v>582</v>
      </c>
      <c r="E404" s="38" t="s">
        <v>30</v>
      </c>
      <c r="F404" s="38">
        <v>2</v>
      </c>
      <c r="G404" s="41">
        <v>1.6731787303818224</v>
      </c>
      <c r="H404" s="41">
        <v>1.6247482207600377</v>
      </c>
      <c r="I404" s="57" t="s">
        <v>12</v>
      </c>
      <c r="J404" s="58">
        <v>1696.80766954417</v>
      </c>
      <c r="K404" s="59">
        <v>0.61279470700705396</v>
      </c>
      <c r="L404" s="26">
        <f t="shared" si="22"/>
        <v>2.90292689389576</v>
      </c>
      <c r="M404" s="60">
        <v>39.302342123967804</v>
      </c>
      <c r="N404" s="61" t="s">
        <v>29</v>
      </c>
      <c r="O404" s="24">
        <f t="shared" si="25"/>
        <v>0</v>
      </c>
      <c r="P404" s="163">
        <f t="shared" si="24"/>
        <v>0</v>
      </c>
      <c r="Q404" s="166">
        <v>2</v>
      </c>
      <c r="R404" s="166">
        <v>1</v>
      </c>
      <c r="S404" s="166">
        <v>1</v>
      </c>
      <c r="T404" s="20"/>
      <c r="U404" s="20"/>
      <c r="V404" s="20"/>
      <c r="W404" s="20"/>
      <c r="X404" s="20"/>
      <c r="Y404" s="20"/>
      <c r="Z404" s="6"/>
      <c r="AA404" s="6"/>
      <c r="AB404" s="111"/>
      <c r="AC404" s="24"/>
      <c r="AI404" s="111"/>
      <c r="AM404" s="111"/>
    </row>
    <row r="405" spans="1:39" x14ac:dyDescent="0.25">
      <c r="A405" s="10"/>
      <c r="B405" s="10"/>
      <c r="C405" s="2" t="s">
        <v>653</v>
      </c>
      <c r="D405" s="51" t="s">
        <v>582</v>
      </c>
      <c r="E405" s="38" t="s">
        <v>30</v>
      </c>
      <c r="F405" s="38">
        <v>3</v>
      </c>
      <c r="G405" s="41">
        <v>1.6755526041172566</v>
      </c>
      <c r="H405" s="41">
        <v>1.6375230081514593</v>
      </c>
      <c r="I405" s="57" t="s">
        <v>12</v>
      </c>
      <c r="J405" s="58">
        <v>1696.80766954417</v>
      </c>
      <c r="K405" s="59">
        <v>0.61279470700705396</v>
      </c>
      <c r="L405" s="26">
        <f t="shared" si="22"/>
        <v>2.9070455106246085</v>
      </c>
      <c r="M405" s="60">
        <v>39.175920995381915</v>
      </c>
      <c r="N405" s="61" t="s">
        <v>29</v>
      </c>
      <c r="O405" s="24">
        <f t="shared" si="25"/>
        <v>0</v>
      </c>
      <c r="P405" s="163">
        <f t="shared" si="24"/>
        <v>0</v>
      </c>
      <c r="Q405" s="166">
        <v>3</v>
      </c>
      <c r="R405" s="166">
        <v>1</v>
      </c>
      <c r="S405" s="166">
        <v>1</v>
      </c>
      <c r="T405" s="20"/>
      <c r="U405" s="20"/>
      <c r="V405" s="20"/>
      <c r="W405" s="20"/>
      <c r="X405" s="20"/>
      <c r="Y405" s="20"/>
      <c r="Z405" s="6"/>
      <c r="AA405" s="6"/>
      <c r="AB405" s="111"/>
      <c r="AC405" s="24"/>
      <c r="AI405" s="111"/>
      <c r="AM405" s="111"/>
    </row>
    <row r="406" spans="1:39" x14ac:dyDescent="0.25">
      <c r="A406" s="10"/>
      <c r="B406" s="10"/>
      <c r="C406" s="2" t="s">
        <v>653</v>
      </c>
      <c r="D406" s="51" t="s">
        <v>582</v>
      </c>
      <c r="E406" s="38" t="s">
        <v>31</v>
      </c>
      <c r="F406" s="38">
        <v>1</v>
      </c>
      <c r="G406" s="41">
        <v>1.6787893231649187</v>
      </c>
      <c r="H406" s="41">
        <v>1.6208392603129445</v>
      </c>
      <c r="I406" s="57" t="s">
        <v>12</v>
      </c>
      <c r="J406" s="58">
        <v>1696.80766954417</v>
      </c>
      <c r="K406" s="59">
        <v>0.61279470700705396</v>
      </c>
      <c r="L406" s="26">
        <f t="shared" si="22"/>
        <v>2.9126611442690185</v>
      </c>
      <c r="M406" s="60">
        <v>39.415502915884836</v>
      </c>
      <c r="N406" s="61" t="s">
        <v>29</v>
      </c>
      <c r="O406" s="24">
        <f t="shared" si="25"/>
        <v>0</v>
      </c>
      <c r="P406" s="163">
        <f t="shared" si="24"/>
        <v>1</v>
      </c>
      <c r="Q406" s="166">
        <v>4</v>
      </c>
      <c r="R406" s="166">
        <v>1</v>
      </c>
      <c r="S406" s="166">
        <v>1</v>
      </c>
      <c r="T406" s="20"/>
      <c r="U406" s="20"/>
      <c r="V406" s="20"/>
      <c r="W406" s="20"/>
      <c r="X406" s="20"/>
      <c r="Y406" s="20"/>
      <c r="Z406" s="6"/>
      <c r="AA406" s="6"/>
      <c r="AB406" s="111"/>
      <c r="AC406" s="24"/>
      <c r="AI406" s="111"/>
      <c r="AM406" s="111"/>
    </row>
    <row r="407" spans="1:39" x14ac:dyDescent="0.25">
      <c r="A407" s="10"/>
      <c r="B407" s="10"/>
      <c r="C407" s="2" t="s">
        <v>653</v>
      </c>
      <c r="D407" s="51" t="s">
        <v>582</v>
      </c>
      <c r="E407" s="38" t="s">
        <v>31</v>
      </c>
      <c r="F407" s="38">
        <v>2</v>
      </c>
      <c r="G407" s="41">
        <v>1.6790635579077862</v>
      </c>
      <c r="H407" s="41">
        <v>1.623869801084991</v>
      </c>
      <c r="I407" s="57" t="s">
        <v>12</v>
      </c>
      <c r="J407" s="58">
        <v>1696.80766954417</v>
      </c>
      <c r="K407" s="59">
        <v>0.61279470700705396</v>
      </c>
      <c r="L407" s="26">
        <f t="shared" si="22"/>
        <v>2.913136935286353</v>
      </c>
      <c r="M407" s="60">
        <v>39.382021919244615</v>
      </c>
      <c r="N407" s="61" t="s">
        <v>29</v>
      </c>
      <c r="O407" s="24">
        <f t="shared" si="25"/>
        <v>0</v>
      </c>
      <c r="P407" s="163">
        <f t="shared" si="24"/>
        <v>0</v>
      </c>
      <c r="Q407" s="166">
        <v>5</v>
      </c>
      <c r="R407" s="166">
        <v>1</v>
      </c>
      <c r="S407" s="166">
        <v>1</v>
      </c>
      <c r="T407" s="20"/>
      <c r="U407" s="20"/>
      <c r="V407" s="20"/>
      <c r="W407" s="20"/>
      <c r="X407" s="20"/>
      <c r="Y407" s="20"/>
      <c r="Z407" s="6"/>
      <c r="AA407" s="6"/>
      <c r="AB407" s="111"/>
      <c r="AC407" s="24"/>
      <c r="AI407" s="111"/>
      <c r="AM407" s="111"/>
    </row>
    <row r="408" spans="1:39" x14ac:dyDescent="0.25">
      <c r="A408" s="10"/>
      <c r="B408" s="10"/>
      <c r="C408" s="2" t="s">
        <v>653</v>
      </c>
      <c r="D408" s="51" t="s">
        <v>582</v>
      </c>
      <c r="E408" s="38" t="s">
        <v>31</v>
      </c>
      <c r="F408" s="38">
        <v>3</v>
      </c>
      <c r="G408" s="41">
        <v>1.6635478688214724</v>
      </c>
      <c r="H408" s="41">
        <v>1.6216118539934947</v>
      </c>
      <c r="I408" s="57" t="s">
        <v>12</v>
      </c>
      <c r="J408" s="58">
        <v>1696.80766954417</v>
      </c>
      <c r="K408" s="59">
        <v>0.61279470700705396</v>
      </c>
      <c r="L408" s="26">
        <f t="shared" si="22"/>
        <v>2.8862175689878664</v>
      </c>
      <c r="M408" s="60">
        <v>39.226690015569019</v>
      </c>
      <c r="N408" s="61" t="s">
        <v>29</v>
      </c>
      <c r="O408" s="24">
        <f t="shared" si="25"/>
        <v>0</v>
      </c>
      <c r="P408" s="163">
        <f t="shared" si="24"/>
        <v>0</v>
      </c>
      <c r="Q408" s="166">
        <v>6</v>
      </c>
      <c r="R408" s="166">
        <v>1</v>
      </c>
      <c r="S408" s="166">
        <v>1</v>
      </c>
      <c r="T408" s="20"/>
      <c r="U408" s="20"/>
      <c r="V408" s="20"/>
      <c r="W408" s="20"/>
      <c r="X408" s="20"/>
      <c r="Y408" s="20"/>
      <c r="Z408" s="6"/>
      <c r="AA408" s="6"/>
      <c r="AB408" s="111"/>
      <c r="AC408" s="24"/>
      <c r="AI408" s="111"/>
      <c r="AM408" s="111"/>
    </row>
    <row r="409" spans="1:39" x14ac:dyDescent="0.25">
      <c r="A409" s="10"/>
      <c r="B409" s="10"/>
      <c r="C409" s="2" t="s">
        <v>653</v>
      </c>
      <c r="D409" s="51" t="s">
        <v>582</v>
      </c>
      <c r="E409" s="38" t="s">
        <v>32</v>
      </c>
      <c r="F409" s="38">
        <v>1</v>
      </c>
      <c r="G409" s="41">
        <v>1.7135097768121665</v>
      </c>
      <c r="H409" s="41">
        <v>1.6148350493801218</v>
      </c>
      <c r="I409" s="57" t="s">
        <v>12</v>
      </c>
      <c r="J409" s="58">
        <v>1696.80766954417</v>
      </c>
      <c r="K409" s="59">
        <v>0.61279470700705396</v>
      </c>
      <c r="L409" s="26">
        <f t="shared" si="22"/>
        <v>2.9729003385826211</v>
      </c>
      <c r="M409" s="60">
        <v>39.887825858440998</v>
      </c>
      <c r="N409" s="61" t="s">
        <v>29</v>
      </c>
      <c r="O409" s="24">
        <f t="shared" si="25"/>
        <v>0</v>
      </c>
      <c r="P409" s="163">
        <f t="shared" si="24"/>
        <v>1</v>
      </c>
      <c r="Q409" s="166">
        <v>7</v>
      </c>
      <c r="R409" s="166">
        <v>1</v>
      </c>
      <c r="S409" s="166">
        <v>1</v>
      </c>
      <c r="T409" s="20"/>
      <c r="U409" s="20"/>
      <c r="V409" s="20"/>
      <c r="W409" s="20"/>
      <c r="X409" s="20"/>
      <c r="Y409" s="20"/>
      <c r="Z409" s="6"/>
      <c r="AA409" s="6"/>
      <c r="AB409" s="111"/>
      <c r="AC409" s="24"/>
      <c r="AI409" s="111"/>
      <c r="AM409" s="111"/>
    </row>
    <row r="410" spans="1:39" x14ac:dyDescent="0.25">
      <c r="A410" s="10"/>
      <c r="B410" s="10"/>
      <c r="C410" s="2" t="s">
        <v>653</v>
      </c>
      <c r="D410" s="51" t="s">
        <v>582</v>
      </c>
      <c r="E410" s="38" t="s">
        <v>32</v>
      </c>
      <c r="F410" s="38">
        <v>2</v>
      </c>
      <c r="G410" s="41">
        <v>1.6870322428806781</v>
      </c>
      <c r="H410" s="41">
        <v>1.6282565861490186</v>
      </c>
      <c r="I410" s="57" t="s">
        <v>12</v>
      </c>
      <c r="J410" s="58">
        <v>1696.80766954417</v>
      </c>
      <c r="K410" s="59">
        <v>0.61279470700705396</v>
      </c>
      <c r="L410" s="26">
        <f t="shared" si="22"/>
        <v>2.9269624217671142</v>
      </c>
      <c r="M410" s="60">
        <v>39.422025507550742</v>
      </c>
      <c r="N410" s="61" t="s">
        <v>29</v>
      </c>
      <c r="O410" s="24">
        <f t="shared" si="25"/>
        <v>0</v>
      </c>
      <c r="P410" s="163">
        <f t="shared" si="24"/>
        <v>0</v>
      </c>
      <c r="Q410" s="166">
        <v>8</v>
      </c>
      <c r="R410" s="166">
        <v>1</v>
      </c>
      <c r="S410" s="166">
        <v>1</v>
      </c>
      <c r="T410" s="20"/>
      <c r="U410" s="20"/>
      <c r="V410" s="20"/>
      <c r="W410" s="20"/>
      <c r="X410" s="20"/>
      <c r="Y410" s="20"/>
      <c r="Z410" s="6"/>
      <c r="AA410" s="6"/>
      <c r="AB410" s="111"/>
      <c r="AC410" s="24"/>
      <c r="AI410" s="111"/>
      <c r="AM410" s="111"/>
    </row>
    <row r="411" spans="1:39" x14ac:dyDescent="0.25">
      <c r="A411" s="10"/>
      <c r="B411" s="10"/>
      <c r="C411" s="2" t="s">
        <v>653</v>
      </c>
      <c r="D411" s="51" t="s">
        <v>582</v>
      </c>
      <c r="E411" s="38" t="s">
        <v>32</v>
      </c>
      <c r="F411" s="38">
        <v>3</v>
      </c>
      <c r="G411" s="41">
        <v>1.6788007554296505</v>
      </c>
      <c r="H411" s="41">
        <v>1.6227770922552078</v>
      </c>
      <c r="I411" s="57" t="s">
        <v>12</v>
      </c>
      <c r="J411" s="58">
        <v>1696.80766954417</v>
      </c>
      <c r="K411" s="59">
        <v>0.61279470700705396</v>
      </c>
      <c r="L411" s="26">
        <f t="shared" si="22"/>
        <v>2.9126809789872983</v>
      </c>
      <c r="M411" s="60">
        <v>39.39217107002689</v>
      </c>
      <c r="N411" s="61" t="s">
        <v>29</v>
      </c>
      <c r="O411" s="24">
        <f t="shared" si="25"/>
        <v>0</v>
      </c>
      <c r="P411" s="163">
        <f t="shared" si="24"/>
        <v>0</v>
      </c>
      <c r="Q411" s="166">
        <v>9</v>
      </c>
      <c r="R411" s="166">
        <v>1</v>
      </c>
      <c r="S411" s="166">
        <v>1</v>
      </c>
      <c r="T411" s="20"/>
      <c r="U411" s="20"/>
      <c r="V411" s="20"/>
      <c r="W411" s="20"/>
      <c r="X411" s="20"/>
      <c r="Y411" s="20"/>
      <c r="Z411" s="6"/>
      <c r="AA411" s="6"/>
      <c r="AB411" s="111"/>
      <c r="AC411" s="24"/>
      <c r="AI411" s="111"/>
      <c r="AM411" s="111"/>
    </row>
    <row r="412" spans="1:39" x14ac:dyDescent="0.25">
      <c r="A412" s="10"/>
      <c r="B412" s="10"/>
      <c r="C412" s="8"/>
      <c r="D412" s="66"/>
      <c r="E412" s="66"/>
      <c r="F412" s="66"/>
      <c r="G412" s="81"/>
      <c r="H412" s="81"/>
      <c r="I412" s="63"/>
      <c r="J412" s="64"/>
      <c r="K412" s="65"/>
      <c r="L412" s="50"/>
      <c r="M412" s="73"/>
      <c r="N412" s="74"/>
      <c r="O412" s="163"/>
      <c r="P412" s="163"/>
      <c r="Q412" s="169"/>
      <c r="R412" s="169"/>
      <c r="S412" s="169"/>
      <c r="T412" s="93"/>
      <c r="U412" s="93"/>
      <c r="V412" s="93"/>
      <c r="W412" s="93"/>
      <c r="X412" s="93"/>
      <c r="Y412" s="93"/>
      <c r="Z412" s="97"/>
      <c r="AA412" s="97"/>
      <c r="AB412" s="111"/>
      <c r="AC412" s="112"/>
      <c r="AD412" s="112"/>
      <c r="AE412" s="112"/>
      <c r="AF412" s="112"/>
      <c r="AG412" s="112"/>
      <c r="AH412" s="112"/>
      <c r="AI412" s="111"/>
      <c r="AJ412" s="112"/>
      <c r="AK412" s="112"/>
      <c r="AL412" s="112"/>
      <c r="AM412" s="111"/>
    </row>
    <row r="413" spans="1:39" x14ac:dyDescent="0.25">
      <c r="A413" s="10"/>
      <c r="B413" s="10"/>
      <c r="C413" s="2" t="s">
        <v>654</v>
      </c>
      <c r="D413" s="51" t="s">
        <v>581</v>
      </c>
      <c r="E413" s="38" t="s">
        <v>30</v>
      </c>
      <c r="F413" s="38">
        <v>1</v>
      </c>
      <c r="G413" s="41">
        <v>1.7747144013672751</v>
      </c>
      <c r="H413" s="41">
        <v>1.6601869158878504</v>
      </c>
      <c r="I413" s="57" t="s">
        <v>12</v>
      </c>
      <c r="J413" s="58">
        <v>1696.80766954417</v>
      </c>
      <c r="K413" s="59">
        <v>0.61279470700705407</v>
      </c>
      <c r="L413" s="26">
        <f t="shared" si="22"/>
        <v>3.0790889647141952</v>
      </c>
      <c r="M413" s="60">
        <v>40.031352119671006</v>
      </c>
      <c r="N413" s="61" t="s">
        <v>29</v>
      </c>
      <c r="O413" s="24">
        <f t="shared" si="25"/>
        <v>1</v>
      </c>
      <c r="P413" s="163">
        <f t="shared" si="24"/>
        <v>1</v>
      </c>
      <c r="Q413" s="166">
        <v>1</v>
      </c>
      <c r="R413" s="166">
        <v>1</v>
      </c>
      <c r="S413" s="166">
        <v>1</v>
      </c>
      <c r="T413" s="27">
        <f>AVERAGE(L413:L421)</f>
        <v>3.0762073480100778</v>
      </c>
      <c r="U413" s="27">
        <f>STDEVA(L413:L421)</f>
        <v>3.9211355793335449E-2</v>
      </c>
      <c r="V413" s="24">
        <f>978*T413/AA413</f>
        <v>1504.265393176928</v>
      </c>
      <c r="W413" s="24">
        <f>978*U413/AA413</f>
        <v>19.174352982941034</v>
      </c>
      <c r="X413" s="27">
        <f>AVERAGE(M413:M421)</f>
        <v>39.993095663142284</v>
      </c>
      <c r="Y413" s="27">
        <f>STDEVA(M413:M421)</f>
        <v>0.21473558165228868</v>
      </c>
      <c r="Z413" s="6">
        <v>68</v>
      </c>
      <c r="AA413" s="6">
        <v>2</v>
      </c>
      <c r="AB413" s="111"/>
      <c r="AC413" s="25">
        <f>SUM(O413:O421)</f>
        <v>1</v>
      </c>
      <c r="AD413" s="25">
        <f>SUM(P413:P421)</f>
        <v>3</v>
      </c>
      <c r="AE413" s="25">
        <f>SUM(R413:R421)</f>
        <v>9</v>
      </c>
      <c r="AF413" s="23">
        <v>1</v>
      </c>
      <c r="AG413" s="23">
        <v>3</v>
      </c>
      <c r="AH413" s="25">
        <f>SUM(S413:S421)</f>
        <v>9</v>
      </c>
      <c r="AI413" s="111"/>
      <c r="AJ413" s="23">
        <v>1</v>
      </c>
      <c r="AM413" s="111"/>
    </row>
    <row r="414" spans="1:39" x14ac:dyDescent="0.25">
      <c r="A414" s="10"/>
      <c r="B414" s="10"/>
      <c r="C414" s="2" t="s">
        <v>654</v>
      </c>
      <c r="D414" s="51" t="s">
        <v>581</v>
      </c>
      <c r="E414" s="38" t="s">
        <v>30</v>
      </c>
      <c r="F414" s="38">
        <v>2</v>
      </c>
      <c r="G414" s="41">
        <v>1.827906976744186</v>
      </c>
      <c r="H414" s="41">
        <v>1.6794975942010872</v>
      </c>
      <c r="I414" s="57" t="s">
        <v>12</v>
      </c>
      <c r="J414" s="58">
        <v>1696.80766954417</v>
      </c>
      <c r="K414" s="59">
        <v>0.61279470700705407</v>
      </c>
      <c r="L414" s="26">
        <f t="shared" si="22"/>
        <v>3.1713768684589283</v>
      </c>
      <c r="M414" s="60">
        <v>40.378030666793983</v>
      </c>
      <c r="N414" s="61" t="s">
        <v>29</v>
      </c>
      <c r="O414" s="24">
        <f t="shared" si="25"/>
        <v>0</v>
      </c>
      <c r="P414" s="163">
        <f t="shared" si="24"/>
        <v>0</v>
      </c>
      <c r="Q414" s="166">
        <v>2</v>
      </c>
      <c r="R414" s="166">
        <v>1</v>
      </c>
      <c r="S414" s="166">
        <v>1</v>
      </c>
      <c r="T414" s="20"/>
      <c r="U414" s="20"/>
      <c r="V414" s="20"/>
      <c r="W414" s="20"/>
      <c r="X414" s="20"/>
      <c r="Y414" s="20"/>
      <c r="Z414" s="6"/>
      <c r="AA414" s="6"/>
      <c r="AB414" s="111"/>
      <c r="AC414" s="24"/>
      <c r="AI414" s="111"/>
      <c r="AM414" s="111"/>
    </row>
    <row r="415" spans="1:39" x14ac:dyDescent="0.25">
      <c r="A415" s="10"/>
      <c r="B415" s="10"/>
      <c r="C415" s="2" t="s">
        <v>654</v>
      </c>
      <c r="D415" s="51" t="s">
        <v>581</v>
      </c>
      <c r="E415" s="38" t="s">
        <v>30</v>
      </c>
      <c r="F415" s="38">
        <v>3</v>
      </c>
      <c r="G415" s="41">
        <v>1.7558952976604123</v>
      </c>
      <c r="H415" s="41">
        <v>1.6825217772764305</v>
      </c>
      <c r="I415" s="57" t="s">
        <v>12</v>
      </c>
      <c r="J415" s="58">
        <v>1696.80766954417</v>
      </c>
      <c r="K415" s="59">
        <v>0.61279470700705407</v>
      </c>
      <c r="L415" s="26">
        <f t="shared" si="22"/>
        <v>3.0464382494751852</v>
      </c>
      <c r="M415" s="60">
        <v>39.563620637321051</v>
      </c>
      <c r="N415" s="61" t="s">
        <v>29</v>
      </c>
      <c r="O415" s="24">
        <f t="shared" si="25"/>
        <v>0</v>
      </c>
      <c r="P415" s="163">
        <f t="shared" si="24"/>
        <v>0</v>
      </c>
      <c r="Q415" s="166">
        <v>3</v>
      </c>
      <c r="R415" s="166">
        <v>1</v>
      </c>
      <c r="S415" s="166">
        <v>1</v>
      </c>
      <c r="T415" s="20"/>
      <c r="U415" s="20"/>
      <c r="V415" s="20"/>
      <c r="W415" s="20"/>
      <c r="X415" s="20"/>
      <c r="Y415" s="20"/>
      <c r="Z415" s="6"/>
      <c r="AA415" s="6"/>
      <c r="AB415" s="111"/>
      <c r="AC415" s="24"/>
      <c r="AI415" s="111"/>
      <c r="AM415" s="111"/>
    </row>
    <row r="416" spans="1:39" x14ac:dyDescent="0.25">
      <c r="A416" s="10"/>
      <c r="B416" s="10"/>
      <c r="C416" s="2" t="s">
        <v>654</v>
      </c>
      <c r="D416" s="51" t="s">
        <v>581</v>
      </c>
      <c r="E416" s="38" t="s">
        <v>31</v>
      </c>
      <c r="F416" s="38">
        <v>1</v>
      </c>
      <c r="G416" s="41">
        <v>1.7680732593990154</v>
      </c>
      <c r="H416" s="41">
        <v>1.6605823280490115</v>
      </c>
      <c r="I416" s="57" t="s">
        <v>12</v>
      </c>
      <c r="J416" s="58">
        <v>1696.80766954417</v>
      </c>
      <c r="K416" s="59">
        <v>0.61279470700705407</v>
      </c>
      <c r="L416" s="26">
        <f t="shared" si="22"/>
        <v>3.0675667350349776</v>
      </c>
      <c r="M416" s="60">
        <v>39.954057007776335</v>
      </c>
      <c r="N416" s="61" t="s">
        <v>29</v>
      </c>
      <c r="O416" s="24">
        <f t="shared" si="25"/>
        <v>0</v>
      </c>
      <c r="P416" s="163">
        <f t="shared" si="24"/>
        <v>1</v>
      </c>
      <c r="Q416" s="166">
        <v>4</v>
      </c>
      <c r="R416" s="166">
        <v>1</v>
      </c>
      <c r="S416" s="166">
        <v>1</v>
      </c>
      <c r="T416" s="20"/>
      <c r="U416" s="20"/>
      <c r="V416" s="20"/>
      <c r="W416" s="20"/>
      <c r="X416" s="20"/>
      <c r="Y416" s="20"/>
      <c r="Z416" s="6"/>
      <c r="AA416" s="6"/>
      <c r="AB416" s="111"/>
      <c r="AC416" s="24"/>
      <c r="AI416" s="111"/>
      <c r="AM416" s="111"/>
    </row>
    <row r="417" spans="1:39" x14ac:dyDescent="0.25">
      <c r="A417" s="10"/>
      <c r="B417" s="10"/>
      <c r="C417" s="2" t="s">
        <v>654</v>
      </c>
      <c r="D417" s="51" t="s">
        <v>581</v>
      </c>
      <c r="E417" s="38" t="s">
        <v>31</v>
      </c>
      <c r="F417" s="38">
        <v>2</v>
      </c>
      <c r="G417" s="41">
        <v>1.7510312585938217</v>
      </c>
      <c r="H417" s="41">
        <v>1.6471006069998706</v>
      </c>
      <c r="I417" s="57" t="s">
        <v>12</v>
      </c>
      <c r="J417" s="58">
        <v>1696.80766954417</v>
      </c>
      <c r="K417" s="59">
        <v>0.61279470700705407</v>
      </c>
      <c r="L417" s="26">
        <f t="shared" si="22"/>
        <v>3.0379992527541693</v>
      </c>
      <c r="M417" s="60">
        <v>39.92429040788992</v>
      </c>
      <c r="N417" s="61" t="s">
        <v>29</v>
      </c>
      <c r="O417" s="24">
        <f t="shared" si="25"/>
        <v>0</v>
      </c>
      <c r="P417" s="163">
        <f t="shared" si="24"/>
        <v>0</v>
      </c>
      <c r="Q417" s="166">
        <v>5</v>
      </c>
      <c r="R417" s="166">
        <v>1</v>
      </c>
      <c r="S417" s="166">
        <v>1</v>
      </c>
      <c r="T417" s="20"/>
      <c r="U417" s="20"/>
      <c r="V417" s="20"/>
      <c r="W417" s="20"/>
      <c r="X417" s="20"/>
      <c r="Y417" s="20"/>
      <c r="Z417" s="6"/>
      <c r="AA417" s="6"/>
      <c r="AB417" s="111"/>
      <c r="AC417" s="24"/>
      <c r="AI417" s="111"/>
      <c r="AM417" s="111"/>
    </row>
    <row r="418" spans="1:39" x14ac:dyDescent="0.25">
      <c r="A418" s="10"/>
      <c r="B418" s="10"/>
      <c r="C418" s="2" t="s">
        <v>654</v>
      </c>
      <c r="D418" s="51" t="s">
        <v>581</v>
      </c>
      <c r="E418" s="38" t="s">
        <v>31</v>
      </c>
      <c r="F418" s="38">
        <v>3</v>
      </c>
      <c r="G418" s="41">
        <v>1.7617066054431529</v>
      </c>
      <c r="H418" s="41">
        <v>1.6570205698224096</v>
      </c>
      <c r="I418" s="57" t="s">
        <v>12</v>
      </c>
      <c r="J418" s="58">
        <v>1696.80766954417</v>
      </c>
      <c r="K418" s="59">
        <v>0.61279470700705407</v>
      </c>
      <c r="L418" s="26">
        <f t="shared" si="22"/>
        <v>3.0565207357899458</v>
      </c>
      <c r="M418" s="60">
        <v>39.925716962569965</v>
      </c>
      <c r="N418" s="61" t="s">
        <v>29</v>
      </c>
      <c r="O418" s="24">
        <f t="shared" si="25"/>
        <v>0</v>
      </c>
      <c r="P418" s="163">
        <f t="shared" si="24"/>
        <v>0</v>
      </c>
      <c r="Q418" s="166">
        <v>6</v>
      </c>
      <c r="R418" s="166">
        <v>1</v>
      </c>
      <c r="S418" s="166">
        <v>1</v>
      </c>
      <c r="T418" s="20"/>
      <c r="U418" s="20"/>
      <c r="V418" s="20"/>
      <c r="W418" s="20"/>
      <c r="X418" s="20"/>
      <c r="Y418" s="20"/>
      <c r="Z418" s="6"/>
      <c r="AA418" s="6"/>
      <c r="AB418" s="111"/>
      <c r="AC418" s="24"/>
      <c r="AI418" s="111"/>
      <c r="AM418" s="111"/>
    </row>
    <row r="419" spans="1:39" x14ac:dyDescent="0.25">
      <c r="A419" s="10"/>
      <c r="B419" s="10"/>
      <c r="C419" s="2" t="s">
        <v>654</v>
      </c>
      <c r="D419" s="51" t="s">
        <v>581</v>
      </c>
      <c r="E419" s="38" t="s">
        <v>32</v>
      </c>
      <c r="F419" s="38">
        <v>1</v>
      </c>
      <c r="G419" s="41">
        <v>1.7704584354905863</v>
      </c>
      <c r="H419" s="41">
        <v>1.6542003382822779</v>
      </c>
      <c r="I419" s="57" t="s">
        <v>12</v>
      </c>
      <c r="J419" s="58">
        <v>1696.80766954417</v>
      </c>
      <c r="K419" s="59">
        <v>0.61279470700705407</v>
      </c>
      <c r="L419" s="26">
        <f t="shared" si="22"/>
        <v>3.0717049610936598</v>
      </c>
      <c r="M419" s="60">
        <v>40.054811357943919</v>
      </c>
      <c r="N419" s="61" t="s">
        <v>29</v>
      </c>
      <c r="O419" s="24">
        <f t="shared" si="25"/>
        <v>0</v>
      </c>
      <c r="P419" s="163">
        <f t="shared" si="24"/>
        <v>1</v>
      </c>
      <c r="Q419" s="166">
        <v>7</v>
      </c>
      <c r="R419" s="166">
        <v>1</v>
      </c>
      <c r="S419" s="166">
        <v>1</v>
      </c>
      <c r="T419" s="20"/>
      <c r="U419" s="20"/>
      <c r="V419" s="20"/>
      <c r="W419" s="20"/>
      <c r="X419" s="20"/>
      <c r="Y419" s="20"/>
      <c r="Z419" s="6"/>
      <c r="AA419" s="6"/>
      <c r="AB419" s="111"/>
      <c r="AC419" s="24"/>
      <c r="AI419" s="111"/>
      <c r="AM419" s="111"/>
    </row>
    <row r="420" spans="1:39" x14ac:dyDescent="0.25">
      <c r="A420" s="10"/>
      <c r="B420" s="10"/>
      <c r="C420" s="2" t="s">
        <v>654</v>
      </c>
      <c r="D420" s="51" t="s">
        <v>581</v>
      </c>
      <c r="E420" s="38" t="s">
        <v>32</v>
      </c>
      <c r="F420" s="38">
        <v>2</v>
      </c>
      <c r="G420" s="41">
        <v>1.7656725225838668</v>
      </c>
      <c r="H420" s="41">
        <v>1.6430153846153848</v>
      </c>
      <c r="I420" s="57" t="s">
        <v>12</v>
      </c>
      <c r="J420" s="58">
        <v>1696.80766954417</v>
      </c>
      <c r="K420" s="59">
        <v>0.61279470700705407</v>
      </c>
      <c r="L420" s="26">
        <f t="shared" si="22"/>
        <v>3.063401511476183</v>
      </c>
      <c r="M420" s="60">
        <v>40.133681278683838</v>
      </c>
      <c r="N420" s="61" t="s">
        <v>29</v>
      </c>
      <c r="O420" s="24">
        <f t="shared" si="25"/>
        <v>0</v>
      </c>
      <c r="P420" s="163">
        <f t="shared" si="24"/>
        <v>0</v>
      </c>
      <c r="Q420" s="166">
        <v>8</v>
      </c>
      <c r="R420" s="166">
        <v>1</v>
      </c>
      <c r="S420" s="166">
        <v>1</v>
      </c>
      <c r="T420" s="20"/>
      <c r="U420" s="20"/>
      <c r="V420" s="20"/>
      <c r="W420" s="20"/>
      <c r="X420" s="20"/>
      <c r="Y420" s="20"/>
      <c r="Z420" s="6"/>
      <c r="AA420" s="6"/>
      <c r="AB420" s="111"/>
      <c r="AC420" s="24"/>
      <c r="AI420" s="111"/>
      <c r="AM420" s="111"/>
    </row>
    <row r="421" spans="1:39" x14ac:dyDescent="0.25">
      <c r="A421" s="10"/>
      <c r="B421" s="10"/>
      <c r="C421" s="2" t="s">
        <v>654</v>
      </c>
      <c r="D421" s="51" t="s">
        <v>581</v>
      </c>
      <c r="E421" s="38" t="s">
        <v>32</v>
      </c>
      <c r="F421" s="38">
        <v>3</v>
      </c>
      <c r="G421" s="41">
        <v>1.782022790675682</v>
      </c>
      <c r="H421" s="41">
        <v>1.6721104735481431</v>
      </c>
      <c r="I421" s="57" t="s">
        <v>12</v>
      </c>
      <c r="J421" s="58">
        <v>1696.80766954417</v>
      </c>
      <c r="K421" s="59">
        <v>0.61279470700705407</v>
      </c>
      <c r="L421" s="26">
        <f t="shared" si="22"/>
        <v>3.0917688532934586</v>
      </c>
      <c r="M421" s="60">
        <v>39.972300529630488</v>
      </c>
      <c r="N421" s="61" t="s">
        <v>29</v>
      </c>
      <c r="O421" s="24">
        <f t="shared" si="25"/>
        <v>0</v>
      </c>
      <c r="P421" s="163">
        <f t="shared" si="24"/>
        <v>0</v>
      </c>
      <c r="Q421" s="166">
        <v>9</v>
      </c>
      <c r="R421" s="166">
        <v>1</v>
      </c>
      <c r="S421" s="166">
        <v>1</v>
      </c>
      <c r="T421" s="20"/>
      <c r="U421" s="20"/>
      <c r="V421" s="20"/>
      <c r="W421" s="20"/>
      <c r="X421" s="20"/>
      <c r="Y421" s="20"/>
      <c r="Z421" s="6"/>
      <c r="AA421" s="6"/>
      <c r="AB421" s="111"/>
      <c r="AC421" s="24"/>
      <c r="AI421" s="111"/>
      <c r="AM421" s="111"/>
    </row>
    <row r="422" spans="1:39" x14ac:dyDescent="0.25">
      <c r="A422" s="10"/>
      <c r="B422" s="10"/>
      <c r="C422" s="8"/>
      <c r="D422" s="66"/>
      <c r="E422" s="66"/>
      <c r="F422" s="66"/>
      <c r="G422" s="81"/>
      <c r="H422" s="81"/>
      <c r="I422" s="63"/>
      <c r="J422" s="64"/>
      <c r="K422" s="65"/>
      <c r="L422" s="50"/>
      <c r="M422" s="73"/>
      <c r="N422" s="74"/>
      <c r="O422" s="163"/>
      <c r="P422" s="163"/>
      <c r="Q422" s="169"/>
      <c r="R422" s="169"/>
      <c r="S422" s="169"/>
      <c r="T422" s="93"/>
      <c r="U422" s="93"/>
      <c r="V422" s="93"/>
      <c r="W422" s="93"/>
      <c r="X422" s="93"/>
      <c r="Y422" s="93"/>
      <c r="Z422" s="97"/>
      <c r="AA422" s="97"/>
      <c r="AB422" s="111"/>
      <c r="AC422" s="112"/>
      <c r="AD422" s="112"/>
      <c r="AE422" s="112"/>
      <c r="AF422" s="112"/>
      <c r="AG422" s="112"/>
      <c r="AH422" s="112"/>
      <c r="AI422" s="111"/>
      <c r="AJ422" s="112"/>
      <c r="AK422" s="112"/>
      <c r="AL422" s="112"/>
      <c r="AM422" s="111"/>
    </row>
    <row r="423" spans="1:39" x14ac:dyDescent="0.25">
      <c r="A423" s="10"/>
      <c r="B423" s="10"/>
      <c r="C423" s="2" t="s">
        <v>655</v>
      </c>
      <c r="D423" s="51" t="s">
        <v>583</v>
      </c>
      <c r="E423" s="38" t="s">
        <v>30</v>
      </c>
      <c r="F423" s="38">
        <v>1</v>
      </c>
      <c r="G423" s="41">
        <v>1.2368194719188097</v>
      </c>
      <c r="H423" s="41">
        <v>1.2614154189528501</v>
      </c>
      <c r="I423" s="57" t="s">
        <v>12</v>
      </c>
      <c r="J423" s="58">
        <v>1696.80766954417</v>
      </c>
      <c r="K423" s="59">
        <v>0.61279470700705407</v>
      </c>
      <c r="L423" s="26">
        <f t="shared" ref="L423:L482" si="26">G423*J423/978</f>
        <v>2.1458535437560391</v>
      </c>
      <c r="M423" s="60">
        <v>38.326307773850246</v>
      </c>
      <c r="N423" s="61" t="s">
        <v>29</v>
      </c>
      <c r="O423" s="24">
        <f t="shared" si="25"/>
        <v>1</v>
      </c>
      <c r="P423" s="163">
        <f t="shared" si="24"/>
        <v>1</v>
      </c>
      <c r="Q423" s="166">
        <v>1</v>
      </c>
      <c r="R423" s="166">
        <v>1</v>
      </c>
      <c r="S423" s="166">
        <v>1</v>
      </c>
      <c r="T423" s="27">
        <f>AVERAGE(L423:L425)</f>
        <v>2.1495551504742978</v>
      </c>
      <c r="U423" s="27">
        <f>STDEVA(L423:L425)</f>
        <v>2.8511328121345745E-2</v>
      </c>
      <c r="V423" s="24">
        <f>978*T423/AA423</f>
        <v>1051.1324685819316</v>
      </c>
      <c r="W423" s="24">
        <f>978*U423/AA423</f>
        <v>13.942039451338069</v>
      </c>
      <c r="X423" s="27">
        <f>AVERAGE(M423:M425)</f>
        <v>38.337778252247467</v>
      </c>
      <c r="Y423" s="27">
        <f>STDEVA(M423:M425)</f>
        <v>0.28370769779363997</v>
      </c>
      <c r="Z423" s="6">
        <v>34</v>
      </c>
      <c r="AA423" s="6">
        <v>2</v>
      </c>
      <c r="AB423" s="111"/>
      <c r="AC423" s="25">
        <f>SUM(O423:O425)</f>
        <v>1</v>
      </c>
      <c r="AD423" s="25">
        <f>SUM(P423:P425)</f>
        <v>1</v>
      </c>
      <c r="AE423" s="25">
        <f>SUM(R423:R425)</f>
        <v>3</v>
      </c>
      <c r="AF423" s="24">
        <v>1</v>
      </c>
      <c r="AG423" s="23">
        <v>1</v>
      </c>
      <c r="AH423" s="25">
        <f>SUM(S423:S425)</f>
        <v>3</v>
      </c>
      <c r="AI423" s="111"/>
      <c r="AJ423" s="23">
        <v>1</v>
      </c>
      <c r="AM423" s="111"/>
    </row>
    <row r="424" spans="1:39" x14ac:dyDescent="0.25">
      <c r="A424" s="10"/>
      <c r="B424" s="10"/>
      <c r="C424" s="2" t="s">
        <v>655</v>
      </c>
      <c r="D424" s="51" t="s">
        <v>583</v>
      </c>
      <c r="E424" s="38" t="s">
        <v>30</v>
      </c>
      <c r="F424" s="38">
        <v>2</v>
      </c>
      <c r="G424" s="41">
        <v>1.2563488059199461</v>
      </c>
      <c r="H424" s="41">
        <v>1.2622482188407071</v>
      </c>
      <c r="I424" s="57" t="s">
        <v>12</v>
      </c>
      <c r="J424" s="58">
        <v>1696.80766954417</v>
      </c>
      <c r="K424" s="59">
        <v>0.61279470700705407</v>
      </c>
      <c r="L424" s="26">
        <f t="shared" si="26"/>
        <v>2.1797364923390847</v>
      </c>
      <c r="M424" s="60">
        <v>38.627047226443125</v>
      </c>
      <c r="N424" s="61" t="s">
        <v>29</v>
      </c>
      <c r="O424" s="24">
        <f t="shared" si="25"/>
        <v>0</v>
      </c>
      <c r="P424" s="163">
        <f t="shared" si="24"/>
        <v>0</v>
      </c>
      <c r="Q424" s="166">
        <v>2</v>
      </c>
      <c r="R424" s="166">
        <v>1</v>
      </c>
      <c r="S424" s="166">
        <v>1</v>
      </c>
      <c r="T424" s="20"/>
      <c r="U424" s="20"/>
      <c r="V424" s="20"/>
      <c r="W424" s="20"/>
      <c r="X424" s="20"/>
      <c r="Y424" s="20"/>
      <c r="Z424" s="6"/>
      <c r="AA424" s="6"/>
      <c r="AB424" s="111"/>
      <c r="AC424" s="24"/>
      <c r="AI424" s="111"/>
      <c r="AM424" s="111"/>
    </row>
    <row r="425" spans="1:39" x14ac:dyDescent="0.25">
      <c r="A425" s="10"/>
      <c r="B425" s="10"/>
      <c r="C425" s="2" t="s">
        <v>655</v>
      </c>
      <c r="D425" s="51" t="s">
        <v>583</v>
      </c>
      <c r="E425" s="38" t="s">
        <v>30</v>
      </c>
      <c r="F425" s="38">
        <v>3</v>
      </c>
      <c r="G425" s="41">
        <v>1.2236906948613413</v>
      </c>
      <c r="H425" s="41">
        <v>1.2646188738783157</v>
      </c>
      <c r="I425" s="57" t="s">
        <v>12</v>
      </c>
      <c r="J425" s="58">
        <v>1696.80766954417</v>
      </c>
      <c r="K425" s="59">
        <v>0.61279470700705407</v>
      </c>
      <c r="L425" s="26">
        <f t="shared" si="26"/>
        <v>2.1230754153277696</v>
      </c>
      <c r="M425" s="60">
        <v>38.059979756449046</v>
      </c>
      <c r="N425" s="61" t="s">
        <v>29</v>
      </c>
      <c r="O425" s="24">
        <f t="shared" si="25"/>
        <v>0</v>
      </c>
      <c r="P425" s="163">
        <f t="shared" si="24"/>
        <v>0</v>
      </c>
      <c r="Q425" s="166">
        <v>3</v>
      </c>
      <c r="R425" s="166">
        <v>1</v>
      </c>
      <c r="S425" s="166">
        <v>1</v>
      </c>
      <c r="T425" s="20"/>
      <c r="U425" s="20"/>
      <c r="V425" s="20"/>
      <c r="W425" s="20"/>
      <c r="X425" s="20"/>
      <c r="Y425" s="20"/>
      <c r="Z425" s="6"/>
      <c r="AA425" s="6"/>
      <c r="AB425" s="111"/>
      <c r="AC425" s="24"/>
      <c r="AI425" s="111"/>
      <c r="AM425" s="111"/>
    </row>
    <row r="426" spans="1:39" x14ac:dyDescent="0.25">
      <c r="A426" s="10"/>
      <c r="B426" s="10"/>
      <c r="C426" s="8"/>
      <c r="D426" s="66"/>
      <c r="E426" s="66"/>
      <c r="F426" s="66"/>
      <c r="G426" s="81"/>
      <c r="H426" s="81"/>
      <c r="I426" s="63"/>
      <c r="J426" s="64"/>
      <c r="K426" s="65"/>
      <c r="L426" s="50"/>
      <c r="M426" s="73"/>
      <c r="N426" s="74"/>
      <c r="O426" s="163"/>
      <c r="P426" s="163"/>
      <c r="Q426" s="170"/>
      <c r="R426" s="170"/>
      <c r="S426" s="170"/>
      <c r="T426" s="93"/>
      <c r="U426" s="93"/>
      <c r="V426" s="93"/>
      <c r="W426" s="93"/>
      <c r="X426" s="93"/>
      <c r="Y426" s="93"/>
      <c r="Z426" s="97"/>
      <c r="AA426" s="97"/>
      <c r="AB426" s="111"/>
      <c r="AC426" s="112"/>
      <c r="AD426" s="112"/>
      <c r="AE426" s="112"/>
      <c r="AF426" s="112"/>
      <c r="AG426" s="112"/>
      <c r="AH426" s="112"/>
      <c r="AI426" s="111"/>
      <c r="AJ426" s="112"/>
      <c r="AK426" s="112"/>
      <c r="AL426" s="112"/>
      <c r="AM426" s="111"/>
    </row>
    <row r="427" spans="1:39" x14ac:dyDescent="0.25">
      <c r="A427" s="10"/>
      <c r="B427" s="10"/>
      <c r="C427" s="2" t="s">
        <v>2068</v>
      </c>
      <c r="D427" s="51" t="s">
        <v>580</v>
      </c>
      <c r="E427" s="38" t="s">
        <v>30</v>
      </c>
      <c r="F427" s="38">
        <v>1</v>
      </c>
      <c r="G427" s="41">
        <v>1.3454433497536946</v>
      </c>
      <c r="H427" s="41">
        <v>1.3138495530782364</v>
      </c>
      <c r="I427" s="57" t="s">
        <v>12</v>
      </c>
      <c r="J427" s="58">
        <v>1696.80766954417</v>
      </c>
      <c r="K427" s="59">
        <v>0.61279470700705407</v>
      </c>
      <c r="L427" s="26">
        <f t="shared" si="26"/>
        <v>2.3343134916147936</v>
      </c>
      <c r="M427" s="60">
        <v>39.191784660605954</v>
      </c>
      <c r="N427" s="61" t="s">
        <v>29</v>
      </c>
      <c r="O427" s="24">
        <f t="shared" si="25"/>
        <v>1</v>
      </c>
      <c r="P427" s="163">
        <f t="shared" si="24"/>
        <v>1</v>
      </c>
      <c r="Q427" s="166">
        <v>1</v>
      </c>
      <c r="R427" s="166">
        <v>1</v>
      </c>
      <c r="S427" s="166">
        <v>1</v>
      </c>
      <c r="T427" s="27">
        <f>AVERAGE(L427:L454)</f>
        <v>2.3185962946526386</v>
      </c>
      <c r="U427" s="27">
        <f>STDEVA(L427:L454)</f>
        <v>5.429842934476236E-2</v>
      </c>
      <c r="V427" s="24">
        <f>978*T427/AA427</f>
        <v>1133.7935880851403</v>
      </c>
      <c r="W427" s="24">
        <f>978*U427/AA427</f>
        <v>26.551931949588795</v>
      </c>
      <c r="X427" s="27">
        <f>AVERAGE(M427:M454)</f>
        <v>38.966866614887756</v>
      </c>
      <c r="Y427" s="27">
        <f>STDEVA(M427:M454)</f>
        <v>0.32231386225726294</v>
      </c>
      <c r="Z427" s="6">
        <v>34</v>
      </c>
      <c r="AA427" s="6">
        <v>2</v>
      </c>
      <c r="AB427" s="111"/>
      <c r="AC427" s="25">
        <f>SUM(O427:O454)</f>
        <v>1</v>
      </c>
      <c r="AD427" s="25">
        <f>SUM(P427:P454)</f>
        <v>7</v>
      </c>
      <c r="AE427" s="25">
        <f>SUM(R427:R454)</f>
        <v>28</v>
      </c>
      <c r="AF427" s="24">
        <v>1</v>
      </c>
      <c r="AG427" s="23">
        <v>7</v>
      </c>
      <c r="AH427" s="25">
        <f>SUM(S427:S454)</f>
        <v>28</v>
      </c>
      <c r="AI427" s="111"/>
      <c r="AJ427" s="23">
        <v>1</v>
      </c>
      <c r="AM427" s="111"/>
    </row>
    <row r="428" spans="1:39" x14ac:dyDescent="0.25">
      <c r="A428" s="10"/>
      <c r="B428" s="10"/>
      <c r="C428" s="2" t="s">
        <v>2068</v>
      </c>
      <c r="D428" s="51" t="s">
        <v>580</v>
      </c>
      <c r="E428" s="38" t="s">
        <v>30</v>
      </c>
      <c r="F428" s="38">
        <v>4</v>
      </c>
      <c r="G428" s="41">
        <v>1.3480476886938795</v>
      </c>
      <c r="H428" s="41">
        <v>1.329718219184866</v>
      </c>
      <c r="I428" s="57" t="s">
        <v>12</v>
      </c>
      <c r="J428" s="58">
        <v>1696.80766954417</v>
      </c>
      <c r="K428" s="59">
        <v>0.61279470700705407</v>
      </c>
      <c r="L428" s="26">
        <f t="shared" si="26"/>
        <v>2.3388319602117242</v>
      </c>
      <c r="M428" s="60">
        <v>38.99263046840651</v>
      </c>
      <c r="N428" s="61" t="s">
        <v>29</v>
      </c>
      <c r="O428" s="24">
        <f t="shared" si="25"/>
        <v>0</v>
      </c>
      <c r="P428" s="163">
        <f t="shared" si="24"/>
        <v>0</v>
      </c>
      <c r="Q428" s="166">
        <v>2</v>
      </c>
      <c r="R428" s="166">
        <v>1</v>
      </c>
      <c r="S428" s="166">
        <v>1</v>
      </c>
      <c r="T428" s="20"/>
      <c r="U428" s="20"/>
      <c r="V428" s="20"/>
      <c r="W428" s="20"/>
      <c r="X428" s="20"/>
      <c r="Y428" s="20"/>
      <c r="Z428" s="6"/>
      <c r="AA428" s="6"/>
      <c r="AB428" s="111"/>
      <c r="AC428" s="24"/>
      <c r="AI428" s="111"/>
      <c r="AM428" s="111"/>
    </row>
    <row r="429" spans="1:39" x14ac:dyDescent="0.25">
      <c r="A429" s="10"/>
      <c r="B429" s="10"/>
      <c r="C429" s="2" t="s">
        <v>2068</v>
      </c>
      <c r="D429" s="51" t="s">
        <v>580</v>
      </c>
      <c r="E429" s="38" t="s">
        <v>30</v>
      </c>
      <c r="F429" s="38">
        <v>5</v>
      </c>
      <c r="G429" s="41">
        <v>1.3271969574364784</v>
      </c>
      <c r="H429" s="41">
        <v>1.3167220376522701</v>
      </c>
      <c r="I429" s="57" t="s">
        <v>12</v>
      </c>
      <c r="J429" s="58">
        <v>1696.80766954417</v>
      </c>
      <c r="K429" s="59">
        <v>0.61279470700705407</v>
      </c>
      <c r="L429" s="26">
        <f t="shared" si="26"/>
        <v>2.3026564175602289</v>
      </c>
      <c r="M429" s="60">
        <v>38.878215514365557</v>
      </c>
      <c r="N429" s="61" t="s">
        <v>29</v>
      </c>
      <c r="O429" s="24">
        <f t="shared" si="25"/>
        <v>0</v>
      </c>
      <c r="P429" s="163">
        <f t="shared" si="24"/>
        <v>0</v>
      </c>
      <c r="Q429" s="166">
        <v>3</v>
      </c>
      <c r="R429" s="166">
        <v>1</v>
      </c>
      <c r="S429" s="166">
        <v>1</v>
      </c>
      <c r="T429" s="20"/>
      <c r="U429" s="20"/>
      <c r="V429" s="20"/>
      <c r="W429" s="20"/>
      <c r="X429" s="20"/>
      <c r="Y429" s="20"/>
      <c r="Z429" s="6"/>
      <c r="AA429" s="6"/>
      <c r="AB429" s="111"/>
      <c r="AC429" s="24"/>
      <c r="AI429" s="111"/>
      <c r="AM429" s="111"/>
    </row>
    <row r="430" spans="1:39" x14ac:dyDescent="0.25">
      <c r="A430" s="10"/>
      <c r="B430" s="10"/>
      <c r="C430" s="2" t="s">
        <v>2068</v>
      </c>
      <c r="D430" s="51" t="s">
        <v>580</v>
      </c>
      <c r="E430" s="38" t="s">
        <v>30</v>
      </c>
      <c r="F430" s="38">
        <v>3</v>
      </c>
      <c r="G430" s="41">
        <v>1.2915230530995554</v>
      </c>
      <c r="H430" s="41">
        <v>1.3008766583845108</v>
      </c>
      <c r="I430" s="57" t="s">
        <v>12</v>
      </c>
      <c r="J430" s="58">
        <v>1696.80766954417</v>
      </c>
      <c r="K430" s="59">
        <v>0.61279470700705407</v>
      </c>
      <c r="L430" s="26">
        <f t="shared" si="26"/>
        <v>2.2407630080699676</v>
      </c>
      <c r="M430" s="60">
        <v>38.576452055746259</v>
      </c>
      <c r="N430" s="61" t="s">
        <v>29</v>
      </c>
      <c r="O430" s="24">
        <f t="shared" si="25"/>
        <v>0</v>
      </c>
      <c r="P430" s="163">
        <f t="shared" si="24"/>
        <v>0</v>
      </c>
      <c r="Q430" s="166">
        <v>4</v>
      </c>
      <c r="R430" s="166">
        <v>1</v>
      </c>
      <c r="S430" s="166">
        <v>1</v>
      </c>
      <c r="T430" s="20"/>
      <c r="U430" s="20"/>
      <c r="V430" s="20"/>
      <c r="W430" s="20"/>
      <c r="X430" s="20"/>
      <c r="Y430" s="20"/>
      <c r="Z430" s="6"/>
      <c r="AA430" s="6"/>
      <c r="AB430" s="111"/>
      <c r="AC430" s="24"/>
      <c r="AD430" s="25"/>
      <c r="AI430" s="111"/>
      <c r="AM430" s="111"/>
    </row>
    <row r="431" spans="1:39" x14ac:dyDescent="0.25">
      <c r="A431" s="10"/>
      <c r="B431" s="10"/>
      <c r="C431" s="2" t="s">
        <v>2068</v>
      </c>
      <c r="D431" s="51" t="s">
        <v>580</v>
      </c>
      <c r="E431" s="38" t="s">
        <v>30</v>
      </c>
      <c r="F431" s="38">
        <v>2</v>
      </c>
      <c r="G431" s="41">
        <v>1.283041033817236</v>
      </c>
      <c r="H431" s="41">
        <v>1.2901718898816275</v>
      </c>
      <c r="I431" s="57" t="s">
        <v>12</v>
      </c>
      <c r="J431" s="58">
        <v>1696.80766954417</v>
      </c>
      <c r="K431" s="59">
        <v>0.61279470700705407</v>
      </c>
      <c r="L431" s="26">
        <f t="shared" si="26"/>
        <v>2.2260468982831974</v>
      </c>
      <c r="M431" s="60">
        <v>38.609911388853661</v>
      </c>
      <c r="N431" s="61" t="s">
        <v>29</v>
      </c>
      <c r="O431" s="24">
        <f t="shared" si="25"/>
        <v>0</v>
      </c>
      <c r="P431" s="163">
        <f t="shared" si="24"/>
        <v>0</v>
      </c>
      <c r="Q431" s="166">
        <v>5</v>
      </c>
      <c r="R431" s="166">
        <v>1</v>
      </c>
      <c r="S431" s="166">
        <v>1</v>
      </c>
      <c r="T431" s="20"/>
      <c r="U431" s="20"/>
      <c r="V431" s="20"/>
      <c r="W431" s="20"/>
      <c r="X431" s="20"/>
      <c r="Y431" s="20"/>
      <c r="Z431" s="6"/>
      <c r="AA431" s="6"/>
      <c r="AB431" s="111"/>
      <c r="AC431" s="24"/>
      <c r="AI431" s="111"/>
      <c r="AM431" s="111"/>
    </row>
    <row r="432" spans="1:39" x14ac:dyDescent="0.25">
      <c r="A432" s="10"/>
      <c r="B432" s="10"/>
      <c r="C432" s="2" t="s">
        <v>2068</v>
      </c>
      <c r="D432" s="51" t="s">
        <v>580</v>
      </c>
      <c r="E432" s="38" t="s">
        <v>31</v>
      </c>
      <c r="F432" s="38">
        <v>1</v>
      </c>
      <c r="G432" s="41">
        <v>1.3518923848609212</v>
      </c>
      <c r="H432" s="41">
        <v>1.322397596681131</v>
      </c>
      <c r="I432" s="57" t="s">
        <v>12</v>
      </c>
      <c r="J432" s="58">
        <v>1696.80766954417</v>
      </c>
      <c r="K432" s="59">
        <v>0.61279470700705407</v>
      </c>
      <c r="L432" s="26">
        <f t="shared" si="26"/>
        <v>2.3455024202764516</v>
      </c>
      <c r="M432" s="60">
        <v>39.158166750255361</v>
      </c>
      <c r="N432" s="61" t="s">
        <v>29</v>
      </c>
      <c r="O432" s="24">
        <f t="shared" si="25"/>
        <v>0</v>
      </c>
      <c r="P432" s="163">
        <f t="shared" si="24"/>
        <v>1</v>
      </c>
      <c r="Q432" s="166">
        <v>6</v>
      </c>
      <c r="R432" s="166">
        <v>1</v>
      </c>
      <c r="S432" s="166">
        <v>1</v>
      </c>
      <c r="T432" s="20"/>
      <c r="U432" s="20"/>
      <c r="V432" s="20"/>
      <c r="W432" s="20"/>
      <c r="X432" s="20"/>
      <c r="Y432" s="20"/>
      <c r="Z432" s="6"/>
      <c r="AA432" s="6"/>
      <c r="AB432" s="111"/>
      <c r="AC432" s="24"/>
      <c r="AI432" s="111"/>
      <c r="AM432" s="111"/>
    </row>
    <row r="433" spans="1:39" x14ac:dyDescent="0.25">
      <c r="A433" s="10"/>
      <c r="B433" s="10"/>
      <c r="C433" s="2" t="s">
        <v>2068</v>
      </c>
      <c r="D433" s="51" t="s">
        <v>580</v>
      </c>
      <c r="E433" s="38" t="s">
        <v>31</v>
      </c>
      <c r="F433" s="38">
        <v>3</v>
      </c>
      <c r="G433" s="41">
        <v>1.3843794725005112</v>
      </c>
      <c r="H433" s="41">
        <v>1.3468136694267807</v>
      </c>
      <c r="I433" s="57" t="s">
        <v>12</v>
      </c>
      <c r="J433" s="58">
        <v>1696.80766954417</v>
      </c>
      <c r="K433" s="59">
        <v>0.61279470700705407</v>
      </c>
      <c r="L433" s="26">
        <f t="shared" si="26"/>
        <v>2.4018667755607157</v>
      </c>
      <c r="M433" s="60">
        <v>39.265679621672113</v>
      </c>
      <c r="N433" s="61" t="s">
        <v>29</v>
      </c>
      <c r="O433" s="24">
        <f t="shared" si="25"/>
        <v>0</v>
      </c>
      <c r="P433" s="163">
        <f t="shared" si="24"/>
        <v>0</v>
      </c>
      <c r="Q433" s="166">
        <v>7</v>
      </c>
      <c r="R433" s="166">
        <v>1</v>
      </c>
      <c r="S433" s="166">
        <v>1</v>
      </c>
      <c r="T433" s="20"/>
      <c r="U433" s="20"/>
      <c r="V433" s="20"/>
      <c r="W433" s="20"/>
      <c r="X433" s="20"/>
      <c r="Y433" s="20"/>
      <c r="Z433" s="6"/>
      <c r="AA433" s="6"/>
      <c r="AB433" s="111"/>
      <c r="AC433" s="24"/>
      <c r="AI433" s="111"/>
      <c r="AM433" s="111"/>
    </row>
    <row r="434" spans="1:39" x14ac:dyDescent="0.25">
      <c r="A434" s="10"/>
      <c r="B434" s="10"/>
      <c r="C434" s="2" t="s">
        <v>2068</v>
      </c>
      <c r="D434" s="51" t="s">
        <v>580</v>
      </c>
      <c r="E434" s="38" t="s">
        <v>31</v>
      </c>
      <c r="F434" s="38">
        <v>4</v>
      </c>
      <c r="G434" s="41">
        <v>1.3662826761187419</v>
      </c>
      <c r="H434" s="41">
        <v>1.298153668621983</v>
      </c>
      <c r="I434" s="57" t="s">
        <v>12</v>
      </c>
      <c r="J434" s="58">
        <v>1696.80766954417</v>
      </c>
      <c r="K434" s="59">
        <v>0.61279470700705407</v>
      </c>
      <c r="L434" s="26">
        <f t="shared" si="26"/>
        <v>2.3704692470384607</v>
      </c>
      <c r="M434" s="60">
        <v>39.728989095368661</v>
      </c>
      <c r="N434" s="61" t="s">
        <v>29</v>
      </c>
      <c r="O434" s="24">
        <f t="shared" si="25"/>
        <v>0</v>
      </c>
      <c r="P434" s="163">
        <f t="shared" ref="P434:P454" si="27">IF(F434=1,1,0)</f>
        <v>0</v>
      </c>
      <c r="Q434" s="166">
        <v>8</v>
      </c>
      <c r="R434" s="166">
        <v>1</v>
      </c>
      <c r="S434" s="166">
        <v>1</v>
      </c>
      <c r="T434" s="20"/>
      <c r="U434" s="20"/>
      <c r="V434" s="20"/>
      <c r="W434" s="20"/>
      <c r="X434" s="20"/>
      <c r="Y434" s="20"/>
      <c r="Z434" s="6"/>
      <c r="AA434" s="6"/>
      <c r="AB434" s="111"/>
      <c r="AC434" s="24"/>
      <c r="AI434" s="111"/>
      <c r="AM434" s="111"/>
    </row>
    <row r="435" spans="1:39" x14ac:dyDescent="0.25">
      <c r="A435" s="10"/>
      <c r="B435" s="10"/>
      <c r="C435" s="2" t="s">
        <v>2068</v>
      </c>
      <c r="D435" s="51" t="s">
        <v>580</v>
      </c>
      <c r="E435" s="38" t="s">
        <v>31</v>
      </c>
      <c r="F435" s="38">
        <v>2</v>
      </c>
      <c r="G435" s="41">
        <v>1.3109003717872729</v>
      </c>
      <c r="H435" s="41">
        <v>1.3037673311236635</v>
      </c>
      <c r="I435" s="57" t="s">
        <v>12</v>
      </c>
      <c r="J435" s="58">
        <v>1696.80766954417</v>
      </c>
      <c r="K435" s="59">
        <v>0.61279470700705407</v>
      </c>
      <c r="L435" s="26">
        <f t="shared" si="26"/>
        <v>2.2743822135551621</v>
      </c>
      <c r="M435" s="60">
        <v>38.82916699375599</v>
      </c>
      <c r="N435" s="61" t="s">
        <v>29</v>
      </c>
      <c r="O435" s="24">
        <f t="shared" si="25"/>
        <v>0</v>
      </c>
      <c r="P435" s="163">
        <f t="shared" si="27"/>
        <v>0</v>
      </c>
      <c r="Q435" s="166">
        <v>9</v>
      </c>
      <c r="R435" s="166">
        <v>1</v>
      </c>
      <c r="S435" s="166">
        <v>1</v>
      </c>
      <c r="T435" s="20"/>
      <c r="U435" s="20"/>
      <c r="V435" s="20"/>
      <c r="W435" s="20"/>
      <c r="X435" s="20"/>
      <c r="Y435" s="20"/>
      <c r="Z435" s="6"/>
      <c r="AA435" s="6"/>
      <c r="AB435" s="111"/>
      <c r="AC435" s="24"/>
      <c r="AI435" s="111"/>
      <c r="AM435" s="111"/>
    </row>
    <row r="436" spans="1:39" x14ac:dyDescent="0.25">
      <c r="A436" s="10"/>
      <c r="B436" s="10"/>
      <c r="C436" s="2" t="s">
        <v>2068</v>
      </c>
      <c r="D436" s="51" t="s">
        <v>580</v>
      </c>
      <c r="E436" s="38" t="s">
        <v>32</v>
      </c>
      <c r="F436" s="38">
        <v>1</v>
      </c>
      <c r="G436" s="41">
        <v>1.3620723749258452</v>
      </c>
      <c r="H436" s="41">
        <v>1.328775038520801</v>
      </c>
      <c r="I436" s="57" t="s">
        <v>12</v>
      </c>
      <c r="J436" s="58">
        <v>1696.80766954417</v>
      </c>
      <c r="K436" s="59">
        <v>0.61279470700705407</v>
      </c>
      <c r="L436" s="26">
        <f t="shared" si="26"/>
        <v>2.3631644706016526</v>
      </c>
      <c r="M436" s="60">
        <v>39.211267810468222</v>
      </c>
      <c r="N436" s="61" t="s">
        <v>29</v>
      </c>
      <c r="O436" s="24">
        <f t="shared" si="25"/>
        <v>0</v>
      </c>
      <c r="P436" s="163">
        <f t="shared" si="27"/>
        <v>1</v>
      </c>
      <c r="Q436" s="166">
        <v>10</v>
      </c>
      <c r="R436" s="166">
        <v>1</v>
      </c>
      <c r="S436" s="166">
        <v>1</v>
      </c>
      <c r="T436" s="20"/>
      <c r="U436" s="20"/>
      <c r="V436" s="20"/>
      <c r="W436" s="20"/>
      <c r="X436" s="20"/>
      <c r="Y436" s="20"/>
      <c r="Z436" s="6"/>
      <c r="AA436" s="6"/>
      <c r="AB436" s="111"/>
      <c r="AC436" s="24"/>
      <c r="AI436" s="111"/>
      <c r="AM436" s="111"/>
    </row>
    <row r="437" spans="1:39" x14ac:dyDescent="0.25">
      <c r="A437" s="10"/>
      <c r="B437" s="10"/>
      <c r="C437" s="2" t="s">
        <v>2068</v>
      </c>
      <c r="D437" s="51" t="s">
        <v>580</v>
      </c>
      <c r="E437" s="38" t="s">
        <v>32</v>
      </c>
      <c r="F437" s="38">
        <v>2</v>
      </c>
      <c r="G437" s="41">
        <v>1.3159618820726622</v>
      </c>
      <c r="H437" s="41">
        <v>1.3114534204491366</v>
      </c>
      <c r="I437" s="57" t="s">
        <v>12</v>
      </c>
      <c r="J437" s="58">
        <v>1696.80766954417</v>
      </c>
      <c r="K437" s="59">
        <v>0.61279470700705407</v>
      </c>
      <c r="L437" s="26">
        <f t="shared" si="26"/>
        <v>2.2831638183319773</v>
      </c>
      <c r="M437" s="60">
        <v>38.788890873605233</v>
      </c>
      <c r="N437" s="61" t="s">
        <v>29</v>
      </c>
      <c r="O437" s="24">
        <f t="shared" si="25"/>
        <v>0</v>
      </c>
      <c r="P437" s="163">
        <f t="shared" si="27"/>
        <v>0</v>
      </c>
      <c r="Q437" s="166">
        <v>11</v>
      </c>
      <c r="R437" s="166">
        <v>1</v>
      </c>
      <c r="S437" s="166">
        <v>1</v>
      </c>
      <c r="T437" s="20"/>
      <c r="U437" s="20"/>
      <c r="V437" s="20"/>
      <c r="W437" s="20"/>
      <c r="X437" s="20"/>
      <c r="Y437" s="20"/>
      <c r="Z437" s="6"/>
      <c r="AA437" s="6"/>
      <c r="AB437" s="111"/>
      <c r="AC437" s="24"/>
      <c r="AI437" s="111"/>
      <c r="AM437" s="111"/>
    </row>
    <row r="438" spans="1:39" x14ac:dyDescent="0.25">
      <c r="A438" s="10"/>
      <c r="B438" s="10"/>
      <c r="C438" s="2" t="s">
        <v>2068</v>
      </c>
      <c r="D438" s="51" t="s">
        <v>580</v>
      </c>
      <c r="E438" s="38" t="s">
        <v>32</v>
      </c>
      <c r="F438" s="38">
        <v>4</v>
      </c>
      <c r="G438" s="41">
        <v>1.3602569593147751</v>
      </c>
      <c r="H438" s="41">
        <v>1.3288300707655547</v>
      </c>
      <c r="I438" s="57" t="s">
        <v>12</v>
      </c>
      <c r="J438" s="58">
        <v>1696.80766954417</v>
      </c>
      <c r="K438" s="59">
        <v>0.61279470700705407</v>
      </c>
      <c r="L438" s="26">
        <f t="shared" si="26"/>
        <v>2.3600147659674255</v>
      </c>
      <c r="M438" s="60">
        <v>39.184139396837814</v>
      </c>
      <c r="N438" s="61" t="s">
        <v>29</v>
      </c>
      <c r="O438" s="24">
        <f t="shared" si="25"/>
        <v>0</v>
      </c>
      <c r="P438" s="163">
        <f t="shared" si="27"/>
        <v>0</v>
      </c>
      <c r="Q438" s="166">
        <v>12</v>
      </c>
      <c r="R438" s="166">
        <v>1</v>
      </c>
      <c r="S438" s="166">
        <v>1</v>
      </c>
      <c r="T438" s="20"/>
      <c r="U438" s="20"/>
      <c r="V438" s="20"/>
      <c r="W438" s="20"/>
      <c r="X438" s="20"/>
      <c r="Y438" s="20"/>
      <c r="Z438" s="6"/>
      <c r="AA438" s="6"/>
      <c r="AB438" s="111"/>
      <c r="AC438" s="24"/>
      <c r="AI438" s="111"/>
      <c r="AM438" s="111"/>
    </row>
    <row r="439" spans="1:39" x14ac:dyDescent="0.25">
      <c r="A439" s="10"/>
      <c r="B439" s="10"/>
      <c r="C439" s="2" t="s">
        <v>2068</v>
      </c>
      <c r="D439" s="51" t="s">
        <v>580</v>
      </c>
      <c r="E439" s="38" t="s">
        <v>32</v>
      </c>
      <c r="F439" s="38">
        <v>3</v>
      </c>
      <c r="G439" s="41">
        <v>1.2995481569560048</v>
      </c>
      <c r="H439" s="41">
        <v>1.3083853083853083</v>
      </c>
      <c r="I439" s="57" t="s">
        <v>12</v>
      </c>
      <c r="J439" s="58">
        <v>1696.80766954417</v>
      </c>
      <c r="K439" s="59">
        <v>0.61279470700705407</v>
      </c>
      <c r="L439" s="26">
        <f t="shared" si="26"/>
        <v>2.2546863800255008</v>
      </c>
      <c r="M439" s="60">
        <v>38.585230973100984</v>
      </c>
      <c r="N439" s="61" t="s">
        <v>29</v>
      </c>
      <c r="O439" s="24">
        <f t="shared" si="25"/>
        <v>0</v>
      </c>
      <c r="P439" s="163">
        <f t="shared" si="27"/>
        <v>0</v>
      </c>
      <c r="Q439" s="166">
        <v>13</v>
      </c>
      <c r="R439" s="166">
        <v>1</v>
      </c>
      <c r="S439" s="166">
        <v>1</v>
      </c>
      <c r="T439" s="20"/>
      <c r="U439" s="20"/>
      <c r="V439" s="20"/>
      <c r="W439" s="20"/>
      <c r="X439" s="20"/>
      <c r="Y439" s="20"/>
      <c r="Z439" s="6"/>
      <c r="AA439" s="6"/>
      <c r="AB439" s="111"/>
      <c r="AC439" s="24"/>
      <c r="AI439" s="111"/>
      <c r="AM439" s="111"/>
    </row>
    <row r="440" spans="1:39" x14ac:dyDescent="0.25">
      <c r="A440" s="10"/>
      <c r="B440" s="10"/>
      <c r="C440" s="2" t="s">
        <v>2068</v>
      </c>
      <c r="D440" s="51" t="s">
        <v>580</v>
      </c>
      <c r="E440" s="38" t="s">
        <v>33</v>
      </c>
      <c r="F440" s="38">
        <v>1</v>
      </c>
      <c r="G440" s="41">
        <v>1.3313493866424351</v>
      </c>
      <c r="H440" s="41">
        <v>1.3213132645173025</v>
      </c>
      <c r="I440" s="57" t="s">
        <v>12</v>
      </c>
      <c r="J440" s="58">
        <v>1696.80766954417</v>
      </c>
      <c r="K440" s="59">
        <v>0.61279470700705407</v>
      </c>
      <c r="L440" s="26">
        <f t="shared" si="26"/>
        <v>2.3098607874210737</v>
      </c>
      <c r="M440" s="60">
        <v>38.871123583733372</v>
      </c>
      <c r="N440" s="61" t="s">
        <v>29</v>
      </c>
      <c r="O440" s="24">
        <f t="shared" si="25"/>
        <v>0</v>
      </c>
      <c r="P440" s="163">
        <f t="shared" si="27"/>
        <v>1</v>
      </c>
      <c r="Q440" s="166">
        <v>14</v>
      </c>
      <c r="R440" s="166">
        <v>1</v>
      </c>
      <c r="S440" s="166">
        <v>1</v>
      </c>
      <c r="T440" s="20"/>
      <c r="U440" s="20"/>
      <c r="V440" s="20"/>
      <c r="W440" s="20"/>
      <c r="X440" s="20"/>
      <c r="Y440" s="20"/>
      <c r="Z440" s="6"/>
      <c r="AA440" s="6"/>
      <c r="AB440" s="111"/>
      <c r="AC440" s="24"/>
      <c r="AI440" s="111"/>
      <c r="AM440" s="111"/>
    </row>
    <row r="441" spans="1:39" x14ac:dyDescent="0.25">
      <c r="A441" s="10"/>
      <c r="B441" s="10"/>
      <c r="C441" s="2" t="s">
        <v>2068</v>
      </c>
      <c r="D441" s="51" t="s">
        <v>580</v>
      </c>
      <c r="E441" s="38" t="s">
        <v>33</v>
      </c>
      <c r="F441" s="38">
        <v>3</v>
      </c>
      <c r="G441" s="41">
        <v>1.3525210889570554</v>
      </c>
      <c r="H441" s="41">
        <v>1.3315828585583354</v>
      </c>
      <c r="I441" s="57" t="s">
        <v>12</v>
      </c>
      <c r="J441" s="58">
        <v>1696.80766954417</v>
      </c>
      <c r="K441" s="59">
        <v>0.61279470700705407</v>
      </c>
      <c r="L441" s="26">
        <f t="shared" si="26"/>
        <v>2.3465932075281843</v>
      </c>
      <c r="M441" s="60">
        <v>39.03049673385943</v>
      </c>
      <c r="N441" s="61" t="s">
        <v>29</v>
      </c>
      <c r="O441" s="24">
        <f t="shared" si="25"/>
        <v>0</v>
      </c>
      <c r="P441" s="163">
        <f t="shared" si="27"/>
        <v>0</v>
      </c>
      <c r="Q441" s="166">
        <v>15</v>
      </c>
      <c r="R441" s="166">
        <v>1</v>
      </c>
      <c r="S441" s="166">
        <v>1</v>
      </c>
      <c r="T441" s="20"/>
      <c r="U441" s="20"/>
      <c r="V441" s="20"/>
      <c r="W441" s="20"/>
      <c r="X441" s="20"/>
      <c r="Y441" s="20"/>
      <c r="Z441" s="6"/>
      <c r="AA441" s="6"/>
      <c r="AB441" s="111"/>
      <c r="AC441" s="24"/>
      <c r="AI441" s="111"/>
      <c r="AM441" s="111"/>
    </row>
    <row r="442" spans="1:39" x14ac:dyDescent="0.25">
      <c r="A442" s="10"/>
      <c r="B442" s="10"/>
      <c r="C442" s="2" t="s">
        <v>2068</v>
      </c>
      <c r="D442" s="51" t="s">
        <v>580</v>
      </c>
      <c r="E442" s="38" t="s">
        <v>33</v>
      </c>
      <c r="F442" s="38">
        <v>4</v>
      </c>
      <c r="G442" s="41">
        <v>1.331234601697235</v>
      </c>
      <c r="H442" s="41">
        <v>1.3191792253693977</v>
      </c>
      <c r="I442" s="57" t="s">
        <v>12</v>
      </c>
      <c r="J442" s="58">
        <v>1696.80766954417</v>
      </c>
      <c r="K442" s="59">
        <v>0.61279470700705407</v>
      </c>
      <c r="L442" s="26">
        <f t="shared" si="26"/>
        <v>2.309661638162011</v>
      </c>
      <c r="M442" s="60">
        <v>38.901516781048052</v>
      </c>
      <c r="N442" s="61" t="s">
        <v>29</v>
      </c>
      <c r="O442" s="24">
        <f t="shared" si="25"/>
        <v>0</v>
      </c>
      <c r="P442" s="163">
        <f t="shared" si="27"/>
        <v>0</v>
      </c>
      <c r="Q442" s="166">
        <v>16</v>
      </c>
      <c r="R442" s="166">
        <v>1</v>
      </c>
      <c r="S442" s="166">
        <v>1</v>
      </c>
      <c r="T442" s="20"/>
      <c r="U442" s="20"/>
      <c r="V442" s="20"/>
      <c r="W442" s="20"/>
      <c r="X442" s="20"/>
      <c r="Y442" s="20"/>
      <c r="Z442" s="6"/>
      <c r="AA442" s="6"/>
      <c r="AB442" s="111"/>
      <c r="AC442" s="24"/>
      <c r="AI442" s="111"/>
      <c r="AM442" s="111"/>
    </row>
    <row r="443" spans="1:39" x14ac:dyDescent="0.25">
      <c r="A443" s="10"/>
      <c r="B443" s="10"/>
      <c r="C443" s="2" t="s">
        <v>2068</v>
      </c>
      <c r="D443" s="51" t="s">
        <v>580</v>
      </c>
      <c r="E443" s="38" t="s">
        <v>33</v>
      </c>
      <c r="F443" s="38">
        <v>2</v>
      </c>
      <c r="G443" s="41">
        <v>1.2742945364096405</v>
      </c>
      <c r="H443" s="41">
        <v>1.3052803100365526</v>
      </c>
      <c r="I443" s="57" t="s">
        <v>12</v>
      </c>
      <c r="J443" s="58">
        <v>1696.80766954417</v>
      </c>
      <c r="K443" s="59">
        <v>0.61279470700705407</v>
      </c>
      <c r="L443" s="26">
        <f t="shared" si="26"/>
        <v>2.2108719249878432</v>
      </c>
      <c r="M443" s="60">
        <v>38.239089917029375</v>
      </c>
      <c r="N443" s="61" t="s">
        <v>29</v>
      </c>
      <c r="O443" s="24">
        <f t="shared" si="25"/>
        <v>0</v>
      </c>
      <c r="P443" s="163">
        <f t="shared" si="27"/>
        <v>0</v>
      </c>
      <c r="Q443" s="166">
        <v>17</v>
      </c>
      <c r="R443" s="166">
        <v>1</v>
      </c>
      <c r="S443" s="166">
        <v>1</v>
      </c>
      <c r="T443" s="20"/>
      <c r="U443" s="20"/>
      <c r="V443" s="20"/>
      <c r="W443" s="20"/>
      <c r="X443" s="20"/>
      <c r="Y443" s="20"/>
      <c r="Z443" s="6"/>
      <c r="AA443" s="6"/>
      <c r="AB443" s="111"/>
      <c r="AC443" s="24"/>
      <c r="AI443" s="111"/>
      <c r="AM443" s="111"/>
    </row>
    <row r="444" spans="1:39" x14ac:dyDescent="0.25">
      <c r="A444" s="10"/>
      <c r="B444" s="10"/>
      <c r="C444" s="2" t="s">
        <v>2068</v>
      </c>
      <c r="D444" s="51" t="s">
        <v>580</v>
      </c>
      <c r="E444" s="38" t="s">
        <v>34</v>
      </c>
      <c r="F444" s="38">
        <v>1</v>
      </c>
      <c r="G444" s="41">
        <v>1.3660894894408933</v>
      </c>
      <c r="H444" s="41">
        <v>1.3498303292054119</v>
      </c>
      <c r="I444" s="57" t="s">
        <v>12</v>
      </c>
      <c r="J444" s="58">
        <v>1696.80766954417</v>
      </c>
      <c r="K444" s="59">
        <v>0.61279470700705407</v>
      </c>
      <c r="L444" s="26">
        <f t="shared" si="26"/>
        <v>2.3701340725633813</v>
      </c>
      <c r="M444" s="60">
        <v>38.958593543130625</v>
      </c>
      <c r="N444" s="61" t="s">
        <v>29</v>
      </c>
      <c r="O444" s="24">
        <f t="shared" si="25"/>
        <v>0</v>
      </c>
      <c r="P444" s="163">
        <f t="shared" si="27"/>
        <v>1</v>
      </c>
      <c r="Q444" s="166">
        <v>18</v>
      </c>
      <c r="R444" s="166">
        <v>1</v>
      </c>
      <c r="S444" s="166">
        <v>1</v>
      </c>
      <c r="T444" s="20"/>
      <c r="U444" s="20"/>
      <c r="V444" s="20"/>
      <c r="W444" s="20"/>
      <c r="X444" s="20"/>
      <c r="Y444" s="20"/>
      <c r="Z444" s="6"/>
      <c r="AA444" s="6"/>
      <c r="AB444" s="111"/>
      <c r="AC444" s="24"/>
      <c r="AI444" s="111"/>
      <c r="AM444" s="111"/>
    </row>
    <row r="445" spans="1:39" x14ac:dyDescent="0.25">
      <c r="A445" s="10"/>
      <c r="B445" s="10"/>
      <c r="C445" s="2" t="s">
        <v>2068</v>
      </c>
      <c r="D445" s="51" t="s">
        <v>580</v>
      </c>
      <c r="E445" s="38" t="s">
        <v>34</v>
      </c>
      <c r="F445" s="38">
        <v>3</v>
      </c>
      <c r="G445" s="41">
        <v>1.379508317385544</v>
      </c>
      <c r="H445" s="41">
        <v>1.3332411886662059</v>
      </c>
      <c r="I445" s="57" t="s">
        <v>12</v>
      </c>
      <c r="J445" s="58">
        <v>1696.80766954417</v>
      </c>
      <c r="K445" s="59">
        <v>0.61279470700705407</v>
      </c>
      <c r="L445" s="26">
        <f t="shared" si="26"/>
        <v>2.3934154326582457</v>
      </c>
      <c r="M445" s="60">
        <v>39.395577494665382</v>
      </c>
      <c r="N445" s="61" t="s">
        <v>29</v>
      </c>
      <c r="O445" s="24">
        <f t="shared" si="25"/>
        <v>0</v>
      </c>
      <c r="P445" s="163">
        <f t="shared" si="27"/>
        <v>0</v>
      </c>
      <c r="Q445" s="166">
        <v>19</v>
      </c>
      <c r="R445" s="166">
        <v>1</v>
      </c>
      <c r="S445" s="166">
        <v>1</v>
      </c>
      <c r="T445" s="20"/>
      <c r="U445" s="20"/>
      <c r="V445" s="20"/>
      <c r="W445" s="20"/>
      <c r="X445" s="20"/>
      <c r="Y445" s="20"/>
      <c r="Z445" s="6"/>
      <c r="AA445" s="6"/>
      <c r="AB445" s="111"/>
      <c r="AC445" s="24"/>
      <c r="AI445" s="111"/>
      <c r="AM445" s="111"/>
    </row>
    <row r="446" spans="1:39" x14ac:dyDescent="0.25">
      <c r="A446" s="10"/>
      <c r="B446" s="10"/>
      <c r="C446" s="2" t="s">
        <v>2068</v>
      </c>
      <c r="D446" s="51" t="s">
        <v>580</v>
      </c>
      <c r="E446" s="38" t="s">
        <v>34</v>
      </c>
      <c r="F446" s="38">
        <v>4</v>
      </c>
      <c r="G446" s="41">
        <v>1.3809067688378034</v>
      </c>
      <c r="H446" s="41">
        <v>1.3449242357887361</v>
      </c>
      <c r="I446" s="57" t="s">
        <v>12</v>
      </c>
      <c r="J446" s="58">
        <v>1696.80766954417</v>
      </c>
      <c r="K446" s="59">
        <v>0.61279470700705407</v>
      </c>
      <c r="L446" s="26">
        <f t="shared" si="26"/>
        <v>2.3958417139973855</v>
      </c>
      <c r="M446" s="60">
        <v>39.243853163133146</v>
      </c>
      <c r="N446" s="61" t="s">
        <v>29</v>
      </c>
      <c r="O446" s="24">
        <f t="shared" si="25"/>
        <v>0</v>
      </c>
      <c r="P446" s="163">
        <f t="shared" si="27"/>
        <v>0</v>
      </c>
      <c r="Q446" s="166">
        <v>20</v>
      </c>
      <c r="R446" s="166">
        <v>1</v>
      </c>
      <c r="S446" s="166">
        <v>1</v>
      </c>
      <c r="T446" s="20"/>
      <c r="U446" s="20"/>
      <c r="V446" s="20"/>
      <c r="W446" s="20"/>
      <c r="X446" s="20"/>
      <c r="Y446" s="20"/>
      <c r="Z446" s="6"/>
      <c r="AA446" s="6"/>
      <c r="AB446" s="111"/>
      <c r="AC446" s="24"/>
      <c r="AI446" s="111"/>
      <c r="AM446" s="111"/>
    </row>
    <row r="447" spans="1:39" x14ac:dyDescent="0.25">
      <c r="A447" s="10"/>
      <c r="B447" s="10"/>
      <c r="C447" s="2" t="s">
        <v>2068</v>
      </c>
      <c r="D447" s="51" t="s">
        <v>580</v>
      </c>
      <c r="E447" s="38" t="s">
        <v>34</v>
      </c>
      <c r="F447" s="38">
        <v>2</v>
      </c>
      <c r="G447" s="41">
        <v>1.3116071040861523</v>
      </c>
      <c r="H447" s="41">
        <v>1.3263677983772268</v>
      </c>
      <c r="I447" s="57" t="s">
        <v>12</v>
      </c>
      <c r="J447" s="58">
        <v>1696.80766954417</v>
      </c>
      <c r="K447" s="59">
        <v>0.61279470700705407</v>
      </c>
      <c r="L447" s="26">
        <f t="shared" si="26"/>
        <v>2.2756083779570573</v>
      </c>
      <c r="M447" s="60">
        <v>38.496897989890059</v>
      </c>
      <c r="N447" s="61" t="s">
        <v>29</v>
      </c>
      <c r="O447" s="24">
        <f t="shared" si="25"/>
        <v>0</v>
      </c>
      <c r="P447" s="163">
        <f t="shared" si="27"/>
        <v>0</v>
      </c>
      <c r="Q447" s="166">
        <v>21</v>
      </c>
      <c r="R447" s="166">
        <v>1</v>
      </c>
      <c r="S447" s="166">
        <v>1</v>
      </c>
      <c r="T447" s="20"/>
      <c r="U447" s="20"/>
      <c r="V447" s="20"/>
      <c r="W447" s="20"/>
      <c r="X447" s="20"/>
      <c r="Y447" s="20"/>
      <c r="Z447" s="6"/>
      <c r="AA447" s="6"/>
      <c r="AB447" s="111"/>
      <c r="AC447" s="24"/>
      <c r="AI447" s="111"/>
      <c r="AM447" s="111"/>
    </row>
    <row r="448" spans="1:39" x14ac:dyDescent="0.25">
      <c r="A448" s="10"/>
      <c r="B448" s="10"/>
      <c r="C448" s="2" t="s">
        <v>2068</v>
      </c>
      <c r="D448" s="51" t="s">
        <v>580</v>
      </c>
      <c r="E448" s="38" t="s">
        <v>518</v>
      </c>
      <c r="F448" s="38">
        <v>1</v>
      </c>
      <c r="G448" s="41">
        <v>1.3560312994548973</v>
      </c>
      <c r="H448" s="41">
        <v>1.3326284531629624</v>
      </c>
      <c r="I448" s="57" t="s">
        <v>12</v>
      </c>
      <c r="J448" s="58">
        <v>1696.80766954417</v>
      </c>
      <c r="K448" s="59">
        <v>0.61279470700705407</v>
      </c>
      <c r="L448" s="26">
        <f t="shared" si="26"/>
        <v>2.3526833425940867</v>
      </c>
      <c r="M448" s="60">
        <v>39.066262109186397</v>
      </c>
      <c r="N448" s="61" t="s">
        <v>29</v>
      </c>
      <c r="O448" s="24">
        <f t="shared" si="25"/>
        <v>0</v>
      </c>
      <c r="P448" s="163">
        <f t="shared" si="27"/>
        <v>1</v>
      </c>
      <c r="Q448" s="166">
        <v>22</v>
      </c>
      <c r="R448" s="166">
        <v>1</v>
      </c>
      <c r="S448" s="166">
        <v>1</v>
      </c>
      <c r="T448" s="20"/>
      <c r="U448" s="20"/>
      <c r="V448" s="20"/>
      <c r="W448" s="20"/>
      <c r="X448" s="20"/>
      <c r="Y448" s="20"/>
      <c r="Z448" s="6"/>
      <c r="AA448" s="6"/>
      <c r="AB448" s="111"/>
      <c r="AC448" s="24"/>
      <c r="AI448" s="111"/>
      <c r="AM448" s="111"/>
    </row>
    <row r="449" spans="1:39" x14ac:dyDescent="0.25">
      <c r="A449" s="10"/>
      <c r="B449" s="10"/>
      <c r="C449" s="2" t="s">
        <v>2068</v>
      </c>
      <c r="D449" s="51" t="s">
        <v>580</v>
      </c>
      <c r="E449" s="38" t="s">
        <v>518</v>
      </c>
      <c r="F449" s="38">
        <v>2</v>
      </c>
      <c r="G449" s="41">
        <v>1.31209072791117</v>
      </c>
      <c r="H449" s="41">
        <v>1.31498380924345</v>
      </c>
      <c r="I449" s="57" t="s">
        <v>12</v>
      </c>
      <c r="J449" s="58">
        <v>1696.80766954417</v>
      </c>
      <c r="K449" s="59">
        <v>0.61279470700705407</v>
      </c>
      <c r="L449" s="26">
        <f t="shared" si="26"/>
        <v>2.2764474542509876</v>
      </c>
      <c r="M449" s="60">
        <v>38.676602290526382</v>
      </c>
      <c r="N449" s="61" t="s">
        <v>29</v>
      </c>
      <c r="O449" s="24">
        <f t="shared" si="25"/>
        <v>0</v>
      </c>
      <c r="P449" s="163">
        <f t="shared" si="27"/>
        <v>0</v>
      </c>
      <c r="Q449" s="166">
        <v>23</v>
      </c>
      <c r="R449" s="166">
        <v>1</v>
      </c>
      <c r="S449" s="166">
        <v>1</v>
      </c>
      <c r="T449" s="20"/>
      <c r="U449" s="20"/>
      <c r="V449" s="20"/>
      <c r="W449" s="20"/>
      <c r="X449" s="20"/>
      <c r="Y449" s="20"/>
      <c r="Z449" s="6"/>
      <c r="AA449" s="6"/>
      <c r="AB449" s="111"/>
      <c r="AC449" s="24"/>
      <c r="AI449" s="111"/>
      <c r="AM449" s="111"/>
    </row>
    <row r="450" spans="1:39" x14ac:dyDescent="0.25">
      <c r="A450" s="10"/>
      <c r="B450" s="10"/>
      <c r="C450" s="2" t="s">
        <v>2068</v>
      </c>
      <c r="D450" s="51" t="s">
        <v>580</v>
      </c>
      <c r="E450" s="38" t="s">
        <v>518</v>
      </c>
      <c r="F450" s="38">
        <v>3</v>
      </c>
      <c r="G450" s="41">
        <v>1.313919158301573</v>
      </c>
      <c r="H450" s="41">
        <v>1.3031909622435833</v>
      </c>
      <c r="I450" s="57" t="s">
        <v>12</v>
      </c>
      <c r="J450" s="58">
        <v>1696.80766954417</v>
      </c>
      <c r="K450" s="59">
        <v>0.61279470700705407</v>
      </c>
      <c r="L450" s="26">
        <f t="shared" si="26"/>
        <v>2.2796197392301938</v>
      </c>
      <c r="M450" s="60">
        <v>38.883672947662454</v>
      </c>
      <c r="N450" s="61" t="s">
        <v>29</v>
      </c>
      <c r="O450" s="24">
        <f t="shared" si="25"/>
        <v>0</v>
      </c>
      <c r="P450" s="163">
        <f t="shared" si="27"/>
        <v>0</v>
      </c>
      <c r="Q450" s="166">
        <v>24</v>
      </c>
      <c r="R450" s="166">
        <v>1</v>
      </c>
      <c r="S450" s="166">
        <v>1</v>
      </c>
      <c r="T450" s="20"/>
      <c r="U450" s="20"/>
      <c r="V450" s="20"/>
      <c r="W450" s="20"/>
      <c r="X450" s="20"/>
      <c r="Y450" s="20"/>
      <c r="Z450" s="6"/>
      <c r="AA450" s="6"/>
      <c r="AB450" s="111"/>
      <c r="AC450" s="24"/>
      <c r="AI450" s="111"/>
      <c r="AM450" s="111"/>
    </row>
    <row r="451" spans="1:39" x14ac:dyDescent="0.25">
      <c r="A451" s="10"/>
      <c r="B451" s="10"/>
      <c r="C451" s="2" t="s">
        <v>2068</v>
      </c>
      <c r="D451" s="51" t="s">
        <v>580</v>
      </c>
      <c r="E451" s="38" t="s">
        <v>519</v>
      </c>
      <c r="F451" s="38">
        <v>1</v>
      </c>
      <c r="G451" s="41">
        <v>1.3560724759953398</v>
      </c>
      <c r="H451" s="41">
        <v>1.3289877641824248</v>
      </c>
      <c r="I451" s="57" t="s">
        <v>12</v>
      </c>
      <c r="J451" s="58">
        <v>1696.80766954417</v>
      </c>
      <c r="K451" s="59">
        <v>0.61279470700705407</v>
      </c>
      <c r="L451" s="26">
        <f t="shared" si="26"/>
        <v>2.3527547829515796</v>
      </c>
      <c r="M451" s="60">
        <v>39.120954939698883</v>
      </c>
      <c r="N451" s="61" t="s">
        <v>29</v>
      </c>
      <c r="O451" s="24">
        <f t="shared" si="25"/>
        <v>0</v>
      </c>
      <c r="P451" s="163">
        <f t="shared" si="27"/>
        <v>1</v>
      </c>
      <c r="Q451" s="166">
        <v>25</v>
      </c>
      <c r="R451" s="166">
        <v>1</v>
      </c>
      <c r="S451" s="166">
        <v>1</v>
      </c>
      <c r="T451" s="20"/>
      <c r="U451" s="20"/>
      <c r="V451" s="20"/>
      <c r="W451" s="20"/>
      <c r="X451" s="20"/>
      <c r="Y451" s="20"/>
      <c r="Z451" s="6"/>
      <c r="AA451" s="6"/>
      <c r="AB451" s="111"/>
      <c r="AC451" s="24"/>
      <c r="AI451" s="111"/>
      <c r="AM451" s="111"/>
    </row>
    <row r="452" spans="1:39" x14ac:dyDescent="0.25">
      <c r="A452" s="10"/>
      <c r="B452" s="10"/>
      <c r="C452" s="2" t="s">
        <v>2068</v>
      </c>
      <c r="D452" s="51" t="s">
        <v>580</v>
      </c>
      <c r="E452" s="38" t="s">
        <v>519</v>
      </c>
      <c r="F452" s="38">
        <v>3</v>
      </c>
      <c r="G452" s="41">
        <v>1.3654822335025381</v>
      </c>
      <c r="H452" s="41">
        <v>1.3258212549411605</v>
      </c>
      <c r="I452" s="57" t="s">
        <v>12</v>
      </c>
      <c r="J452" s="58">
        <v>1696.80766954417</v>
      </c>
      <c r="K452" s="59">
        <v>0.61279470700705407</v>
      </c>
      <c r="L452" s="26">
        <f t="shared" si="26"/>
        <v>2.3690804973756747</v>
      </c>
      <c r="M452" s="60">
        <v>39.304372977468901</v>
      </c>
      <c r="N452" s="61" t="s">
        <v>29</v>
      </c>
      <c r="O452" s="24">
        <f t="shared" si="25"/>
        <v>0</v>
      </c>
      <c r="P452" s="163">
        <f t="shared" si="27"/>
        <v>0</v>
      </c>
      <c r="Q452" s="166">
        <v>26</v>
      </c>
      <c r="R452" s="166">
        <v>1</v>
      </c>
      <c r="S452" s="166">
        <v>1</v>
      </c>
      <c r="T452" s="20"/>
      <c r="U452" s="20"/>
      <c r="V452" s="20"/>
      <c r="W452" s="20"/>
      <c r="X452" s="20"/>
      <c r="Y452" s="20"/>
      <c r="Z452" s="6"/>
      <c r="AA452" s="6"/>
      <c r="AB452" s="111"/>
      <c r="AC452" s="24"/>
      <c r="AI452" s="111"/>
      <c r="AM452" s="111"/>
    </row>
    <row r="453" spans="1:39" x14ac:dyDescent="0.25">
      <c r="A453" s="10"/>
      <c r="B453" s="10"/>
      <c r="C453" s="2" t="s">
        <v>2068</v>
      </c>
      <c r="D453" s="51" t="s">
        <v>580</v>
      </c>
      <c r="E453" s="38" t="s">
        <v>519</v>
      </c>
      <c r="F453" s="38">
        <v>4</v>
      </c>
      <c r="G453" s="41">
        <v>1.3476805956414439</v>
      </c>
      <c r="H453" s="41">
        <v>1.3123214207217899</v>
      </c>
      <c r="I453" s="57" t="s">
        <v>12</v>
      </c>
      <c r="J453" s="58">
        <v>1696.80766954417</v>
      </c>
      <c r="K453" s="59">
        <v>0.61279470700705407</v>
      </c>
      <c r="L453" s="26">
        <f t="shared" si="26"/>
        <v>2.3381950621475025</v>
      </c>
      <c r="M453" s="60">
        <v>39.247493267166668</v>
      </c>
      <c r="N453" s="61" t="s">
        <v>29</v>
      </c>
      <c r="O453" s="24">
        <f t="shared" si="25"/>
        <v>0</v>
      </c>
      <c r="P453" s="163">
        <f t="shared" si="27"/>
        <v>0</v>
      </c>
      <c r="Q453" s="166">
        <v>27</v>
      </c>
      <c r="R453" s="166">
        <v>1</v>
      </c>
      <c r="S453" s="166">
        <v>1</v>
      </c>
      <c r="T453" s="20"/>
      <c r="U453" s="20"/>
      <c r="V453" s="20"/>
      <c r="W453" s="20"/>
      <c r="X453" s="20"/>
      <c r="Y453" s="20"/>
      <c r="Z453" s="6"/>
      <c r="AA453" s="6"/>
      <c r="AB453" s="111"/>
      <c r="AC453" s="24"/>
      <c r="AI453" s="111"/>
      <c r="AM453" s="111"/>
    </row>
    <row r="454" spans="1:39" x14ac:dyDescent="0.25">
      <c r="A454" s="10"/>
      <c r="B454" s="10"/>
      <c r="C454" s="2" t="s">
        <v>2068</v>
      </c>
      <c r="D454" s="51" t="s">
        <v>580</v>
      </c>
      <c r="E454" s="38" t="s">
        <v>519</v>
      </c>
      <c r="F454" s="38">
        <v>2</v>
      </c>
      <c r="G454" s="41">
        <v>1.2934270212576713</v>
      </c>
      <c r="H454" s="41">
        <v>1.2989681431081872</v>
      </c>
      <c r="I454" s="57" t="s">
        <v>12</v>
      </c>
      <c r="J454" s="58">
        <v>1696.80766954417</v>
      </c>
      <c r="K454" s="59">
        <v>0.61279470700705407</v>
      </c>
      <c r="L454" s="26">
        <f t="shared" si="26"/>
        <v>2.2440663493514181</v>
      </c>
      <c r="M454" s="60">
        <v>38.635231875615759</v>
      </c>
      <c r="N454" s="61" t="s">
        <v>29</v>
      </c>
      <c r="O454" s="24">
        <f t="shared" si="25"/>
        <v>0</v>
      </c>
      <c r="P454" s="163">
        <f t="shared" si="27"/>
        <v>0</v>
      </c>
      <c r="Q454" s="166">
        <v>28</v>
      </c>
      <c r="R454" s="166">
        <v>1</v>
      </c>
      <c r="S454" s="166">
        <v>1</v>
      </c>
      <c r="T454" s="20"/>
      <c r="U454" s="20"/>
      <c r="V454" s="20"/>
      <c r="W454" s="20"/>
      <c r="X454" s="20"/>
      <c r="Y454" s="20"/>
      <c r="Z454" s="6"/>
      <c r="AA454" s="6"/>
      <c r="AB454" s="111"/>
      <c r="AC454" s="24"/>
      <c r="AI454" s="111"/>
      <c r="AM454" s="111"/>
    </row>
    <row r="455" spans="1:39" x14ac:dyDescent="0.25">
      <c r="A455" s="10"/>
      <c r="B455" s="10"/>
      <c r="C455" s="8"/>
      <c r="D455" s="66"/>
      <c r="E455" s="66"/>
      <c r="F455" s="66"/>
      <c r="G455" s="81"/>
      <c r="H455" s="81"/>
      <c r="I455" s="63"/>
      <c r="J455" s="64"/>
      <c r="K455" s="65"/>
      <c r="L455" s="50"/>
      <c r="M455" s="73"/>
      <c r="N455" s="74"/>
      <c r="O455" s="163"/>
      <c r="P455" s="163"/>
      <c r="Q455" s="169"/>
      <c r="R455" s="169"/>
      <c r="S455" s="169"/>
      <c r="T455" s="93"/>
      <c r="U455" s="93"/>
      <c r="V455" s="93"/>
      <c r="W455" s="93"/>
      <c r="X455" s="93"/>
      <c r="Y455" s="93"/>
      <c r="Z455" s="97"/>
      <c r="AA455" s="97"/>
      <c r="AB455" s="111"/>
      <c r="AC455" s="112"/>
      <c r="AD455" s="112"/>
      <c r="AE455" s="112"/>
      <c r="AF455" s="112"/>
      <c r="AG455" s="112"/>
      <c r="AH455" s="112"/>
      <c r="AI455" s="111"/>
      <c r="AJ455" s="112"/>
      <c r="AK455" s="112"/>
      <c r="AL455" s="112"/>
      <c r="AM455" s="111"/>
    </row>
    <row r="456" spans="1:39" x14ac:dyDescent="0.25">
      <c r="A456" s="10"/>
      <c r="B456" s="10"/>
      <c r="C456" s="2" t="s">
        <v>656</v>
      </c>
      <c r="D456" t="s">
        <v>297</v>
      </c>
      <c r="G456" s="83">
        <v>0.249036383</v>
      </c>
      <c r="H456" s="84"/>
      <c r="I456" s="57" t="s">
        <v>4</v>
      </c>
      <c r="J456" s="25">
        <v>7841.2664268396102</v>
      </c>
      <c r="K456" s="23">
        <v>0.58229952350158598</v>
      </c>
      <c r="L456" s="26">
        <v>1.9966877597949597</v>
      </c>
      <c r="M456" s="60" t="s">
        <v>5</v>
      </c>
      <c r="N456" t="s">
        <v>7</v>
      </c>
      <c r="O456" s="25"/>
      <c r="P456" s="71"/>
      <c r="Q456" s="169"/>
      <c r="R456" s="169"/>
      <c r="S456" s="169"/>
      <c r="T456" s="27">
        <v>1.9966877597949597</v>
      </c>
      <c r="U456" s="32" t="s">
        <v>5</v>
      </c>
      <c r="V456" s="24">
        <f>978*T456/AA456</f>
        <v>976.38031453973531</v>
      </c>
      <c r="W456" s="32" t="s">
        <v>5</v>
      </c>
      <c r="X456" s="32" t="s">
        <v>5</v>
      </c>
      <c r="Y456" s="32" t="s">
        <v>5</v>
      </c>
      <c r="Z456" s="6" t="s">
        <v>6</v>
      </c>
      <c r="AA456" s="6">
        <v>2</v>
      </c>
      <c r="AB456" s="111"/>
      <c r="AC456" s="24"/>
      <c r="AF456">
        <v>0</v>
      </c>
      <c r="AG456">
        <v>0</v>
      </c>
      <c r="AH456">
        <v>0</v>
      </c>
      <c r="AI456" s="111"/>
      <c r="AL456" s="23">
        <v>1</v>
      </c>
      <c r="AM456" s="111"/>
    </row>
    <row r="457" spans="1:39" x14ac:dyDescent="0.25">
      <c r="A457" s="10"/>
      <c r="B457" s="10"/>
      <c r="C457" s="8"/>
      <c r="D457" s="75"/>
      <c r="E457" s="75"/>
      <c r="F457" s="75"/>
      <c r="G457" s="85"/>
      <c r="H457" s="85"/>
      <c r="I457" s="63"/>
      <c r="J457" s="64"/>
      <c r="K457" s="69"/>
      <c r="L457" s="50"/>
      <c r="M457" s="73"/>
      <c r="N457" s="74"/>
      <c r="O457" s="163"/>
      <c r="P457" s="163"/>
      <c r="Q457" s="169"/>
      <c r="R457" s="169"/>
      <c r="S457" s="169"/>
      <c r="T457" s="93"/>
      <c r="U457" s="93"/>
      <c r="V457" s="93"/>
      <c r="W457" s="93"/>
      <c r="X457" s="93"/>
      <c r="Y457" s="93"/>
      <c r="Z457" s="97"/>
      <c r="AA457" s="97"/>
      <c r="AB457" s="111"/>
      <c r="AC457" s="112"/>
      <c r="AD457" s="112"/>
      <c r="AE457" s="112"/>
      <c r="AF457" s="112"/>
      <c r="AG457" s="112"/>
      <c r="AH457" s="112"/>
      <c r="AI457" s="111"/>
      <c r="AJ457" s="112"/>
      <c r="AK457" s="112"/>
      <c r="AL457" s="112"/>
      <c r="AM457" s="111"/>
    </row>
    <row r="458" spans="1:39" x14ac:dyDescent="0.25">
      <c r="A458" s="10"/>
      <c r="B458" s="10"/>
      <c r="C458" s="2" t="s">
        <v>657</v>
      </c>
      <c r="D458" s="51" t="s">
        <v>536</v>
      </c>
      <c r="E458" s="38" t="s">
        <v>30</v>
      </c>
      <c r="F458" s="38">
        <v>1</v>
      </c>
      <c r="G458" s="41">
        <v>0.64574308445878992</v>
      </c>
      <c r="H458" s="41">
        <v>0.68342438500647351</v>
      </c>
      <c r="I458" s="57" t="s">
        <v>9</v>
      </c>
      <c r="J458" s="58">
        <v>3089.8867662399298</v>
      </c>
      <c r="K458" s="59">
        <v>0.60461148681394905</v>
      </c>
      <c r="L458" s="26">
        <f t="shared" si="26"/>
        <v>2.0401564530267571</v>
      </c>
      <c r="M458" s="60">
        <v>38.41462536827386</v>
      </c>
      <c r="N458" s="61" t="s">
        <v>29</v>
      </c>
      <c r="O458" s="24">
        <f t="shared" ref="O458:O497" si="28">IF(D458=D457,0,1)</f>
        <v>1</v>
      </c>
      <c r="P458" s="163">
        <f t="shared" ref="P458:P497" si="29">IF(F458=1,1,0)</f>
        <v>1</v>
      </c>
      <c r="Q458" s="166">
        <v>1</v>
      </c>
      <c r="R458" s="166">
        <v>1</v>
      </c>
      <c r="S458" s="166">
        <v>1</v>
      </c>
      <c r="T458" s="27">
        <f>AVERAGE(L458:L473)</f>
        <v>2.0910330235053158</v>
      </c>
      <c r="U458" s="27">
        <f>STDEVA(L458:L473)</f>
        <v>4.0885889706041123E-2</v>
      </c>
      <c r="V458" s="24">
        <f>978*T458/AA458</f>
        <v>1022.5151484940994</v>
      </c>
      <c r="W458" s="24">
        <f>978*U458/AA458</f>
        <v>19.993200066254108</v>
      </c>
      <c r="X458" s="27">
        <f>AVERAGE(M458:M473)</f>
        <v>38.782975183642264</v>
      </c>
      <c r="Y458" s="27">
        <f>STDEVA(M458:M473)</f>
        <v>0.23850136989697687</v>
      </c>
      <c r="Z458" s="6">
        <v>34</v>
      </c>
      <c r="AA458" s="6">
        <v>2</v>
      </c>
      <c r="AB458" s="111"/>
      <c r="AC458" s="25">
        <f>SUM(O458:O473)</f>
        <v>2</v>
      </c>
      <c r="AD458" s="25">
        <f>SUM(P458:P473)</f>
        <v>12</v>
      </c>
      <c r="AE458" s="25">
        <f>SUM(R458:R473)</f>
        <v>16</v>
      </c>
      <c r="AF458" s="24">
        <v>2</v>
      </c>
      <c r="AG458" s="23">
        <v>12</v>
      </c>
      <c r="AH458" s="25">
        <f>SUM(S458:S473)</f>
        <v>16</v>
      </c>
      <c r="AI458" s="111"/>
      <c r="AJ458" s="23">
        <v>1</v>
      </c>
      <c r="AM458" s="111"/>
    </row>
    <row r="459" spans="1:39" x14ac:dyDescent="0.25">
      <c r="A459" s="10"/>
      <c r="B459" s="10"/>
      <c r="C459" s="2" t="s">
        <v>657</v>
      </c>
      <c r="D459" s="51" t="s">
        <v>536</v>
      </c>
      <c r="E459" s="38" t="s">
        <v>31</v>
      </c>
      <c r="F459" s="38">
        <v>1</v>
      </c>
      <c r="G459" s="41">
        <v>0.65774299835255357</v>
      </c>
      <c r="H459" s="41">
        <v>0.68241871505762564</v>
      </c>
      <c r="I459" s="57" t="s">
        <v>9</v>
      </c>
      <c r="J459" s="58">
        <v>3089.8867662399298</v>
      </c>
      <c r="K459" s="59">
        <v>0.60461148681394905</v>
      </c>
      <c r="L459" s="26">
        <f t="shared" si="26"/>
        <v>2.0780689020414389</v>
      </c>
      <c r="M459" s="60">
        <v>38.811950673174309</v>
      </c>
      <c r="N459" s="61" t="s">
        <v>29</v>
      </c>
      <c r="O459" s="24">
        <f t="shared" si="28"/>
        <v>0</v>
      </c>
      <c r="P459" s="163">
        <f t="shared" si="29"/>
        <v>1</v>
      </c>
      <c r="Q459" s="166">
        <v>2</v>
      </c>
      <c r="R459" s="166">
        <v>1</v>
      </c>
      <c r="S459" s="166">
        <v>1</v>
      </c>
      <c r="T459" s="20"/>
      <c r="U459" s="20"/>
      <c r="V459" s="20"/>
      <c r="W459" s="20"/>
      <c r="X459" s="20"/>
      <c r="Y459" s="20"/>
      <c r="Z459" s="6"/>
      <c r="AA459" s="6"/>
      <c r="AB459" s="111"/>
      <c r="AC459" s="24"/>
      <c r="AI459" s="111"/>
      <c r="AM459" s="111"/>
    </row>
    <row r="460" spans="1:39" x14ac:dyDescent="0.25">
      <c r="A460" s="10"/>
      <c r="B460" s="10"/>
      <c r="C460" s="2" t="s">
        <v>657</v>
      </c>
      <c r="D460" s="51" t="s">
        <v>536</v>
      </c>
      <c r="E460" s="38" t="s">
        <v>32</v>
      </c>
      <c r="F460" s="38">
        <v>1</v>
      </c>
      <c r="G460" s="41">
        <v>0.68222720602486364</v>
      </c>
      <c r="H460" s="41">
        <v>0.69345703125000002</v>
      </c>
      <c r="I460" s="57" t="s">
        <v>9</v>
      </c>
      <c r="J460" s="58">
        <v>3089.8867662399298</v>
      </c>
      <c r="K460" s="59">
        <v>0.60461148681394905</v>
      </c>
      <c r="L460" s="26">
        <f t="shared" si="26"/>
        <v>2.1554241466922988</v>
      </c>
      <c r="M460" s="60">
        <v>39.218040284636935</v>
      </c>
      <c r="N460" s="61" t="s">
        <v>29</v>
      </c>
      <c r="O460" s="24">
        <f t="shared" si="28"/>
        <v>0</v>
      </c>
      <c r="P460" s="163">
        <f t="shared" si="29"/>
        <v>1</v>
      </c>
      <c r="Q460" s="166">
        <v>3</v>
      </c>
      <c r="R460" s="166">
        <v>1</v>
      </c>
      <c r="S460" s="166">
        <v>1</v>
      </c>
      <c r="T460" s="20"/>
      <c r="U460" s="20"/>
      <c r="V460" s="20"/>
      <c r="W460" s="20"/>
      <c r="X460" s="20"/>
      <c r="Y460" s="20"/>
      <c r="Z460" s="6"/>
      <c r="AA460" s="6"/>
      <c r="AB460" s="111"/>
      <c r="AC460" s="24"/>
      <c r="AD460" s="25"/>
      <c r="AI460" s="111"/>
      <c r="AM460" s="111"/>
    </row>
    <row r="461" spans="1:39" x14ac:dyDescent="0.25">
      <c r="A461" s="10"/>
      <c r="B461" s="10"/>
      <c r="C461" s="2" t="s">
        <v>657</v>
      </c>
      <c r="D461" s="51" t="s">
        <v>536</v>
      </c>
      <c r="E461" s="38" t="s">
        <v>32</v>
      </c>
      <c r="F461" s="38">
        <v>2</v>
      </c>
      <c r="G461" s="41">
        <v>0.6602158641294108</v>
      </c>
      <c r="H461" s="41">
        <v>0.68104121746195434</v>
      </c>
      <c r="I461" s="57" t="s">
        <v>9</v>
      </c>
      <c r="J461" s="58">
        <v>3089.8867662399298</v>
      </c>
      <c r="K461" s="59">
        <v>0.60461148681394905</v>
      </c>
      <c r="L461" s="26">
        <f t="shared" si="26"/>
        <v>2.0858816579091268</v>
      </c>
      <c r="M461" s="60">
        <v>38.926663118286839</v>
      </c>
      <c r="N461" s="61" t="s">
        <v>29</v>
      </c>
      <c r="O461" s="24">
        <f t="shared" si="28"/>
        <v>0</v>
      </c>
      <c r="P461" s="163">
        <f t="shared" si="29"/>
        <v>0</v>
      </c>
      <c r="Q461" s="166">
        <v>4</v>
      </c>
      <c r="R461" s="166">
        <v>1</v>
      </c>
      <c r="S461" s="166">
        <v>1</v>
      </c>
      <c r="T461" s="20"/>
      <c r="U461" s="20"/>
      <c r="V461" s="20"/>
      <c r="W461" s="20"/>
      <c r="X461" s="20"/>
      <c r="Y461" s="20"/>
      <c r="Z461" s="6"/>
      <c r="AA461" s="6"/>
      <c r="AB461" s="111"/>
      <c r="AC461" s="24"/>
      <c r="AI461" s="111"/>
      <c r="AM461" s="111"/>
    </row>
    <row r="462" spans="1:39" x14ac:dyDescent="0.25">
      <c r="A462" s="10"/>
      <c r="B462" s="10"/>
      <c r="C462" s="2" t="s">
        <v>657</v>
      </c>
      <c r="D462" s="51" t="s">
        <v>536</v>
      </c>
      <c r="E462" s="38" t="s">
        <v>32</v>
      </c>
      <c r="F462" s="38">
        <v>3</v>
      </c>
      <c r="G462" s="41">
        <v>0.68697142857142857</v>
      </c>
      <c r="H462" s="41">
        <v>0.70546912590216526</v>
      </c>
      <c r="I462" s="57" t="s">
        <v>9</v>
      </c>
      <c r="J462" s="58">
        <v>3089.8867662399298</v>
      </c>
      <c r="K462" s="59">
        <v>0.60461148681394905</v>
      </c>
      <c r="L462" s="26">
        <f t="shared" si="26"/>
        <v>2.1704130121961107</v>
      </c>
      <c r="M462" s="60">
        <v>39.015595280574821</v>
      </c>
      <c r="N462" s="61" t="s">
        <v>29</v>
      </c>
      <c r="O462" s="24">
        <f t="shared" si="28"/>
        <v>0</v>
      </c>
      <c r="P462" s="163">
        <f t="shared" si="29"/>
        <v>0</v>
      </c>
      <c r="Q462" s="166">
        <v>5</v>
      </c>
      <c r="R462" s="166">
        <v>1</v>
      </c>
      <c r="S462" s="166">
        <v>1</v>
      </c>
      <c r="T462" s="20"/>
      <c r="U462" s="20"/>
      <c r="V462" s="20"/>
      <c r="W462" s="20"/>
      <c r="X462" s="20"/>
      <c r="Y462" s="20"/>
      <c r="Z462" s="6"/>
      <c r="AA462" s="6"/>
      <c r="AB462" s="111"/>
      <c r="AC462" s="24"/>
      <c r="AI462" s="111"/>
      <c r="AM462" s="111"/>
    </row>
    <row r="463" spans="1:39" x14ac:dyDescent="0.25">
      <c r="A463" s="10"/>
      <c r="B463" s="10"/>
      <c r="C463" s="2" t="s">
        <v>657</v>
      </c>
      <c r="D463" s="51" t="s">
        <v>536</v>
      </c>
      <c r="E463" s="38" t="s">
        <v>32</v>
      </c>
      <c r="F463" s="38">
        <v>4</v>
      </c>
      <c r="G463" s="41">
        <v>0.67541075691616337</v>
      </c>
      <c r="H463" s="41">
        <v>0.70821742972150403</v>
      </c>
      <c r="I463" s="57" t="s">
        <v>9</v>
      </c>
      <c r="J463" s="58">
        <v>3089.8867662399298</v>
      </c>
      <c r="K463" s="59">
        <v>0.60461148681394905</v>
      </c>
      <c r="L463" s="26">
        <f t="shared" si="26"/>
        <v>2.1338883022201913</v>
      </c>
      <c r="M463" s="60">
        <v>38.60056014818386</v>
      </c>
      <c r="N463" s="61" t="s">
        <v>29</v>
      </c>
      <c r="O463" s="24">
        <f t="shared" si="28"/>
        <v>0</v>
      </c>
      <c r="P463" s="163">
        <f t="shared" si="29"/>
        <v>0</v>
      </c>
      <c r="Q463" s="166">
        <v>6</v>
      </c>
      <c r="R463" s="166">
        <v>1</v>
      </c>
      <c r="S463" s="166">
        <v>1</v>
      </c>
      <c r="T463" s="20"/>
      <c r="U463" s="20"/>
      <c r="V463" s="20"/>
      <c r="W463" s="20"/>
      <c r="X463" s="20"/>
      <c r="Y463" s="20"/>
      <c r="Z463" s="6"/>
      <c r="AA463" s="6"/>
      <c r="AB463" s="111"/>
      <c r="AC463" s="24"/>
      <c r="AI463" s="111"/>
      <c r="AM463" s="111"/>
    </row>
    <row r="464" spans="1:39" x14ac:dyDescent="0.25">
      <c r="A464" s="10"/>
      <c r="B464" s="10"/>
      <c r="C464" s="2" t="s">
        <v>657</v>
      </c>
      <c r="D464" s="51" t="s">
        <v>536</v>
      </c>
      <c r="E464" s="38" t="s">
        <v>32</v>
      </c>
      <c r="F464" s="38">
        <v>5</v>
      </c>
      <c r="G464" s="41">
        <v>0.6752331666812853</v>
      </c>
      <c r="H464" s="41">
        <v>0.7038252745865422</v>
      </c>
      <c r="I464" s="57" t="s">
        <v>9</v>
      </c>
      <c r="J464" s="58">
        <v>3089.8867662399298</v>
      </c>
      <c r="K464" s="59">
        <v>0.60461148681394905</v>
      </c>
      <c r="L464" s="26">
        <f t="shared" si="26"/>
        <v>2.1333272248003929</v>
      </c>
      <c r="M464" s="60">
        <v>38.719487343861402</v>
      </c>
      <c r="N464" s="61" t="s">
        <v>29</v>
      </c>
      <c r="O464" s="24">
        <f t="shared" si="28"/>
        <v>0</v>
      </c>
      <c r="P464" s="163">
        <f t="shared" si="29"/>
        <v>0</v>
      </c>
      <c r="Q464" s="166">
        <v>7</v>
      </c>
      <c r="R464" s="166">
        <v>1</v>
      </c>
      <c r="S464" s="166">
        <v>1</v>
      </c>
      <c r="T464" s="20"/>
      <c r="U464" s="20"/>
      <c r="V464" s="20"/>
      <c r="W464" s="20"/>
      <c r="X464" s="20"/>
      <c r="Y464" s="20"/>
      <c r="Z464" s="6"/>
      <c r="AA464" s="6"/>
      <c r="AB464" s="111"/>
      <c r="AC464" s="24"/>
      <c r="AI464" s="111"/>
      <c r="AM464" s="111"/>
    </row>
    <row r="465" spans="1:39" x14ac:dyDescent="0.25">
      <c r="A465" s="10"/>
      <c r="B465" s="10"/>
      <c r="C465" s="2" t="s">
        <v>657</v>
      </c>
      <c r="D465" s="51" t="s">
        <v>536</v>
      </c>
      <c r="E465" s="38" t="s">
        <v>33</v>
      </c>
      <c r="F465" s="38">
        <v>1</v>
      </c>
      <c r="G465" s="41">
        <v>0.65071507150715069</v>
      </c>
      <c r="H465" s="41">
        <v>0.67773114587307648</v>
      </c>
      <c r="I465" s="57" t="s">
        <v>9</v>
      </c>
      <c r="J465" s="58">
        <v>3089.8867662399298</v>
      </c>
      <c r="K465" s="59">
        <v>0.60461148681394905</v>
      </c>
      <c r="L465" s="26">
        <f t="shared" si="26"/>
        <v>2.0558649161991966</v>
      </c>
      <c r="M465" s="60">
        <v>38.735298453687946</v>
      </c>
      <c r="N465" s="61" t="s">
        <v>29</v>
      </c>
      <c r="O465" s="24">
        <f t="shared" si="28"/>
        <v>0</v>
      </c>
      <c r="P465" s="163">
        <f t="shared" si="29"/>
        <v>1</v>
      </c>
      <c r="Q465" s="166">
        <v>8</v>
      </c>
      <c r="R465" s="166">
        <v>1</v>
      </c>
      <c r="S465" s="166">
        <v>1</v>
      </c>
      <c r="T465" s="20"/>
      <c r="U465" s="20"/>
      <c r="V465" s="20"/>
      <c r="W465" s="20"/>
      <c r="X465" s="20"/>
      <c r="Y465" s="20"/>
      <c r="Z465" s="6"/>
      <c r="AA465" s="6"/>
      <c r="AB465" s="111"/>
      <c r="AC465" s="24"/>
      <c r="AI465" s="111"/>
      <c r="AM465" s="111"/>
    </row>
    <row r="466" spans="1:39" x14ac:dyDescent="0.25">
      <c r="A466" s="10"/>
      <c r="B466" s="10"/>
      <c r="C466" s="2" t="s">
        <v>657</v>
      </c>
      <c r="D466" s="51" t="s">
        <v>536</v>
      </c>
      <c r="E466" s="38" t="s">
        <v>34</v>
      </c>
      <c r="F466" s="38">
        <v>1</v>
      </c>
      <c r="G466" s="41">
        <v>0.6487523992322457</v>
      </c>
      <c r="H466" s="41">
        <v>0.68570428585064747</v>
      </c>
      <c r="I466" s="57" t="s">
        <v>9</v>
      </c>
      <c r="J466" s="58">
        <v>3089.8867662399298</v>
      </c>
      <c r="K466" s="59">
        <v>0.60461148681394905</v>
      </c>
      <c r="L466" s="26">
        <f t="shared" si="26"/>
        <v>2.0496640623252755</v>
      </c>
      <c r="M466" s="60">
        <v>38.44108618684956</v>
      </c>
      <c r="N466" s="61" t="s">
        <v>29</v>
      </c>
      <c r="O466" s="24">
        <f t="shared" si="28"/>
        <v>0</v>
      </c>
      <c r="P466" s="163">
        <f t="shared" si="29"/>
        <v>1</v>
      </c>
      <c r="Q466" s="166">
        <v>9</v>
      </c>
      <c r="R466" s="166">
        <v>1</v>
      </c>
      <c r="S466" s="166">
        <v>1</v>
      </c>
      <c r="T466" s="20"/>
      <c r="U466" s="20"/>
      <c r="V466" s="20"/>
      <c r="W466" s="20"/>
      <c r="X466" s="20"/>
      <c r="Y466" s="20"/>
      <c r="Z466" s="6"/>
      <c r="AA466" s="6"/>
      <c r="AB466" s="111"/>
      <c r="AC466" s="24"/>
      <c r="AI466" s="111"/>
      <c r="AM466" s="111"/>
    </row>
    <row r="467" spans="1:39" x14ac:dyDescent="0.25">
      <c r="A467" s="10"/>
      <c r="B467" s="10"/>
      <c r="C467" s="2" t="s">
        <v>657</v>
      </c>
      <c r="D467" s="51" t="s">
        <v>536</v>
      </c>
      <c r="E467" s="38" t="s">
        <v>518</v>
      </c>
      <c r="F467" s="38">
        <v>1</v>
      </c>
      <c r="G467" s="41">
        <v>0.64663647409698444</v>
      </c>
      <c r="H467" s="41">
        <v>0.6819505327488562</v>
      </c>
      <c r="I467" s="57" t="s">
        <v>9</v>
      </c>
      <c r="J467" s="58">
        <v>3089.8867662399298</v>
      </c>
      <c r="K467" s="59">
        <v>0.60461148681394905</v>
      </c>
      <c r="L467" s="26">
        <f t="shared" si="26"/>
        <v>2.0429790223725166</v>
      </c>
      <c r="M467" s="60">
        <v>38.485638776424679</v>
      </c>
      <c r="N467" s="61" t="s">
        <v>29</v>
      </c>
      <c r="O467" s="24">
        <f t="shared" si="28"/>
        <v>0</v>
      </c>
      <c r="P467" s="163">
        <f t="shared" si="29"/>
        <v>1</v>
      </c>
      <c r="Q467" s="166">
        <v>10</v>
      </c>
      <c r="R467" s="166">
        <v>1</v>
      </c>
      <c r="S467" s="166">
        <v>1</v>
      </c>
      <c r="T467" s="20"/>
      <c r="U467" s="20"/>
      <c r="V467" s="20"/>
      <c r="W467" s="20"/>
      <c r="X467" s="20"/>
      <c r="Y467" s="20"/>
      <c r="Z467" s="6"/>
      <c r="AA467" s="6"/>
      <c r="AB467" s="111"/>
      <c r="AC467" s="24"/>
      <c r="AI467" s="111"/>
      <c r="AM467" s="111"/>
    </row>
    <row r="468" spans="1:39" x14ac:dyDescent="0.25">
      <c r="A468" s="10"/>
      <c r="B468" s="10"/>
      <c r="C468" s="2" t="s">
        <v>657</v>
      </c>
      <c r="D468" s="51" t="s">
        <v>537</v>
      </c>
      <c r="E468" s="38" t="s">
        <v>30</v>
      </c>
      <c r="F468" s="38">
        <v>1</v>
      </c>
      <c r="G468" s="41">
        <v>0.65009103322712791</v>
      </c>
      <c r="H468" s="41">
        <v>0.67545231181594823</v>
      </c>
      <c r="I468" s="57" t="s">
        <v>9</v>
      </c>
      <c r="J468" s="58">
        <v>3089.8867662399298</v>
      </c>
      <c r="K468" s="59">
        <v>0.60461148681394905</v>
      </c>
      <c r="L468" s="26">
        <f t="shared" si="26"/>
        <v>2.0538933337625203</v>
      </c>
      <c r="M468" s="60">
        <v>38.783273113387281</v>
      </c>
      <c r="N468" s="61" t="s">
        <v>29</v>
      </c>
      <c r="O468" s="24">
        <f t="shared" si="28"/>
        <v>1</v>
      </c>
      <c r="P468" s="163">
        <f t="shared" si="29"/>
        <v>1</v>
      </c>
      <c r="Q468" s="166">
        <v>11</v>
      </c>
      <c r="R468" s="166">
        <v>1</v>
      </c>
      <c r="S468" s="166">
        <v>1</v>
      </c>
      <c r="T468" s="20"/>
      <c r="U468" s="20"/>
      <c r="V468" s="20"/>
      <c r="W468" s="20"/>
      <c r="X468" s="20"/>
      <c r="Y468" s="20"/>
      <c r="Z468" s="6"/>
      <c r="AA468" s="6"/>
      <c r="AB468" s="111"/>
      <c r="AC468" s="24"/>
      <c r="AI468" s="111"/>
      <c r="AM468" s="111"/>
    </row>
    <row r="469" spans="1:39" x14ac:dyDescent="0.25">
      <c r="A469" s="10"/>
      <c r="B469" s="10"/>
      <c r="C469" s="2" t="s">
        <v>657</v>
      </c>
      <c r="D469" s="51" t="s">
        <v>537</v>
      </c>
      <c r="E469" s="38" t="s">
        <v>31</v>
      </c>
      <c r="F469" s="38">
        <v>1</v>
      </c>
      <c r="G469" s="41">
        <v>0.65076754385964908</v>
      </c>
      <c r="H469" s="41">
        <v>0.68473604428919799</v>
      </c>
      <c r="I469" s="57" t="s">
        <v>9</v>
      </c>
      <c r="J469" s="58">
        <v>3089.8867662399298</v>
      </c>
      <c r="K469" s="59">
        <v>0.60461148681394905</v>
      </c>
      <c r="L469" s="26">
        <f t="shared" si="26"/>
        <v>2.0560306970044917</v>
      </c>
      <c r="M469" s="60">
        <v>38.53153833645996</v>
      </c>
      <c r="N469" s="61" t="s">
        <v>29</v>
      </c>
      <c r="O469" s="24">
        <f t="shared" si="28"/>
        <v>0</v>
      </c>
      <c r="P469" s="163">
        <f t="shared" si="29"/>
        <v>1</v>
      </c>
      <c r="Q469" s="166">
        <v>12</v>
      </c>
      <c r="R469" s="166">
        <v>1</v>
      </c>
      <c r="S469" s="166">
        <v>1</v>
      </c>
      <c r="T469" s="20"/>
      <c r="U469" s="20"/>
      <c r="V469" s="20"/>
      <c r="W469" s="20"/>
      <c r="X469" s="20"/>
      <c r="Y469" s="20"/>
      <c r="Z469" s="6"/>
      <c r="AA469" s="6"/>
      <c r="AB469" s="111"/>
      <c r="AC469" s="24"/>
      <c r="AI469" s="111"/>
      <c r="AM469" s="111"/>
    </row>
    <row r="470" spans="1:39" x14ac:dyDescent="0.25">
      <c r="A470" s="10"/>
      <c r="B470" s="10"/>
      <c r="C470" s="2" t="s">
        <v>657</v>
      </c>
      <c r="D470" s="51" t="s">
        <v>537</v>
      </c>
      <c r="E470" s="38" t="s">
        <v>32</v>
      </c>
      <c r="F470" s="38">
        <v>1</v>
      </c>
      <c r="G470" s="41">
        <v>0.66540555253130107</v>
      </c>
      <c r="H470" s="41">
        <v>0.68633187063221202</v>
      </c>
      <c r="I470" s="57" t="s">
        <v>9</v>
      </c>
      <c r="J470" s="58">
        <v>3089.8867662399298</v>
      </c>
      <c r="K470" s="59">
        <v>0.60461148681394905</v>
      </c>
      <c r="L470" s="26">
        <f t="shared" si="26"/>
        <v>2.1022779253057622</v>
      </c>
      <c r="M470" s="60">
        <v>38.928476959656734</v>
      </c>
      <c r="N470" s="61" t="s">
        <v>29</v>
      </c>
      <c r="O470" s="24">
        <f t="shared" si="28"/>
        <v>0</v>
      </c>
      <c r="P470" s="163">
        <f t="shared" si="29"/>
        <v>1</v>
      </c>
      <c r="Q470" s="166">
        <v>13</v>
      </c>
      <c r="R470" s="166">
        <v>1</v>
      </c>
      <c r="S470" s="166">
        <v>1</v>
      </c>
      <c r="T470" s="20"/>
      <c r="U470" s="20"/>
      <c r="V470" s="20"/>
      <c r="W470" s="20"/>
      <c r="X470" s="20"/>
      <c r="Y470" s="20"/>
      <c r="Z470" s="6"/>
      <c r="AA470" s="6"/>
      <c r="AB470" s="111"/>
      <c r="AC470" s="24"/>
      <c r="AI470" s="111"/>
      <c r="AM470" s="111"/>
    </row>
    <row r="471" spans="1:39" x14ac:dyDescent="0.25">
      <c r="A471" s="10"/>
      <c r="B471" s="10"/>
      <c r="C471" s="2" t="s">
        <v>657</v>
      </c>
      <c r="D471" s="51" t="s">
        <v>537</v>
      </c>
      <c r="E471" s="38" t="s">
        <v>33</v>
      </c>
      <c r="F471" s="38">
        <v>1</v>
      </c>
      <c r="G471" s="41">
        <v>0.66366044905933042</v>
      </c>
      <c r="H471" s="41">
        <v>0.68007206743452797</v>
      </c>
      <c r="I471" s="57" t="s">
        <v>9</v>
      </c>
      <c r="J471" s="58">
        <v>3089.8867662399298</v>
      </c>
      <c r="K471" s="59">
        <v>0.60461148681394905</v>
      </c>
      <c r="L471" s="26">
        <f t="shared" si="26"/>
        <v>2.0967644568765587</v>
      </c>
      <c r="M471" s="60">
        <v>39.058004801242937</v>
      </c>
      <c r="N471" s="61" t="s">
        <v>29</v>
      </c>
      <c r="O471" s="24">
        <f t="shared" si="28"/>
        <v>0</v>
      </c>
      <c r="P471" s="163">
        <f t="shared" si="29"/>
        <v>1</v>
      </c>
      <c r="Q471" s="166">
        <v>14</v>
      </c>
      <c r="R471" s="166">
        <v>1</v>
      </c>
      <c r="S471" s="166">
        <v>1</v>
      </c>
      <c r="T471" s="20"/>
      <c r="U471" s="20"/>
      <c r="V471" s="20"/>
      <c r="W471" s="20"/>
      <c r="X471" s="20"/>
      <c r="Y471" s="20"/>
      <c r="Z471" s="6"/>
      <c r="AA471" s="6"/>
      <c r="AB471" s="111"/>
      <c r="AC471" s="24"/>
      <c r="AI471" s="111"/>
      <c r="AM471" s="111"/>
    </row>
    <row r="472" spans="1:39" x14ac:dyDescent="0.25">
      <c r="A472" s="10"/>
      <c r="B472" s="10"/>
      <c r="C472" s="2" t="s">
        <v>657</v>
      </c>
      <c r="D472" s="51" t="s">
        <v>537</v>
      </c>
      <c r="E472" s="38" t="s">
        <v>34</v>
      </c>
      <c r="F472" s="38">
        <v>1</v>
      </c>
      <c r="G472" s="41">
        <v>0.66473249933457546</v>
      </c>
      <c r="H472" s="41">
        <v>0.68385113268608411</v>
      </c>
      <c r="I472" s="57" t="s">
        <v>9</v>
      </c>
      <c r="J472" s="58">
        <v>3089.8867662399298</v>
      </c>
      <c r="K472" s="59">
        <v>0.60461148681394905</v>
      </c>
      <c r="L472" s="26">
        <f t="shared" si="26"/>
        <v>2.1001514854636993</v>
      </c>
      <c r="M472" s="60">
        <v>38.980222084999859</v>
      </c>
      <c r="N472" s="61" t="s">
        <v>29</v>
      </c>
      <c r="O472" s="24">
        <f t="shared" si="28"/>
        <v>0</v>
      </c>
      <c r="P472" s="163">
        <f t="shared" si="29"/>
        <v>1</v>
      </c>
      <c r="Q472" s="166">
        <v>15</v>
      </c>
      <c r="R472" s="166">
        <v>1</v>
      </c>
      <c r="S472" s="166">
        <v>1</v>
      </c>
      <c r="T472" s="20"/>
      <c r="U472" s="20"/>
      <c r="V472" s="20"/>
      <c r="W472" s="20"/>
      <c r="X472" s="20"/>
      <c r="Y472" s="20"/>
      <c r="Z472" s="6"/>
      <c r="AA472" s="6"/>
      <c r="AB472" s="111"/>
      <c r="AC472" s="24"/>
      <c r="AI472" s="111"/>
      <c r="AM472" s="111"/>
    </row>
    <row r="473" spans="1:39" x14ac:dyDescent="0.25">
      <c r="A473" s="10"/>
      <c r="B473" s="10"/>
      <c r="C473" s="2" t="s">
        <v>657</v>
      </c>
      <c r="D473" s="51" t="s">
        <v>537</v>
      </c>
      <c r="E473" s="38" t="s">
        <v>518</v>
      </c>
      <c r="F473" s="38">
        <v>1</v>
      </c>
      <c r="G473" s="41">
        <v>0.66523616956892517</v>
      </c>
      <c r="H473" s="41">
        <v>0.68793347249343484</v>
      </c>
      <c r="I473" s="57" t="s">
        <v>9</v>
      </c>
      <c r="J473" s="58">
        <v>3089.8867662399298</v>
      </c>
      <c r="K473" s="59">
        <v>0.60461148681394905</v>
      </c>
      <c r="L473" s="26">
        <f t="shared" si="26"/>
        <v>2.1017427778887154</v>
      </c>
      <c r="M473" s="60">
        <v>38.877142008575191</v>
      </c>
      <c r="N473" s="61" t="s">
        <v>29</v>
      </c>
      <c r="O473" s="24">
        <f t="shared" si="28"/>
        <v>0</v>
      </c>
      <c r="P473" s="163">
        <f t="shared" si="29"/>
        <v>1</v>
      </c>
      <c r="Q473" s="166">
        <v>16</v>
      </c>
      <c r="R473" s="166">
        <v>1</v>
      </c>
      <c r="S473" s="166">
        <v>1</v>
      </c>
      <c r="T473" s="20"/>
      <c r="U473" s="20"/>
      <c r="V473" s="20"/>
      <c r="W473" s="20"/>
      <c r="X473" s="20"/>
      <c r="Y473" s="20"/>
      <c r="Z473" s="6"/>
      <c r="AA473" s="6"/>
      <c r="AB473" s="111"/>
      <c r="AC473" s="24"/>
      <c r="AI473" s="111"/>
      <c r="AM473" s="111"/>
    </row>
    <row r="474" spans="1:39" x14ac:dyDescent="0.25">
      <c r="A474" s="10"/>
      <c r="B474" s="10"/>
      <c r="C474" s="8"/>
      <c r="D474" s="66"/>
      <c r="E474" s="66"/>
      <c r="F474" s="66"/>
      <c r="G474" s="81"/>
      <c r="H474" s="81"/>
      <c r="I474" s="63"/>
      <c r="J474" s="64"/>
      <c r="K474" s="65"/>
      <c r="L474" s="50"/>
      <c r="M474" s="73"/>
      <c r="N474" s="74"/>
      <c r="O474" s="163"/>
      <c r="P474" s="163"/>
      <c r="Q474" s="169"/>
      <c r="R474" s="169"/>
      <c r="S474" s="169"/>
      <c r="T474" s="93"/>
      <c r="U474" s="93"/>
      <c r="V474" s="93"/>
      <c r="W474" s="93"/>
      <c r="X474" s="93"/>
      <c r="Y474" s="93"/>
      <c r="Z474" s="97"/>
      <c r="AA474" s="97"/>
      <c r="AB474" s="111"/>
      <c r="AC474" s="112"/>
      <c r="AD474" s="112"/>
      <c r="AE474" s="112"/>
      <c r="AF474" s="112"/>
      <c r="AG474" s="112"/>
      <c r="AH474" s="112"/>
      <c r="AI474" s="111"/>
      <c r="AJ474" s="112"/>
      <c r="AK474" s="112"/>
      <c r="AL474" s="112"/>
      <c r="AM474" s="111"/>
    </row>
    <row r="475" spans="1:39" x14ac:dyDescent="0.25">
      <c r="A475" s="10"/>
      <c r="B475" s="10"/>
      <c r="C475" s="2" t="s">
        <v>658</v>
      </c>
      <c r="D475" s="51" t="s">
        <v>538</v>
      </c>
      <c r="E475" s="38" t="s">
        <v>30</v>
      </c>
      <c r="F475" s="38">
        <v>1</v>
      </c>
      <c r="G475" s="41">
        <v>0.59547033486174794</v>
      </c>
      <c r="H475" s="41">
        <v>0.59256790051885566</v>
      </c>
      <c r="I475" s="57" t="s">
        <v>9</v>
      </c>
      <c r="J475" s="58">
        <v>3089.8867662399298</v>
      </c>
      <c r="K475" s="59">
        <v>0.60461148681394905</v>
      </c>
      <c r="L475" s="26">
        <f t="shared" si="26"/>
        <v>1.8813250586684811</v>
      </c>
      <c r="M475" s="60">
        <v>39.634423595720712</v>
      </c>
      <c r="N475" s="61" t="s">
        <v>29</v>
      </c>
      <c r="O475" s="24">
        <f t="shared" si="28"/>
        <v>1</v>
      </c>
      <c r="P475" s="163">
        <f t="shared" si="29"/>
        <v>1</v>
      </c>
      <c r="Q475" s="166">
        <v>1</v>
      </c>
      <c r="R475" s="166">
        <v>1</v>
      </c>
      <c r="S475" s="166">
        <v>1</v>
      </c>
      <c r="T475" s="27">
        <f>AVERAGE(L475:L479)</f>
        <v>1.9045280480431579</v>
      </c>
      <c r="U475" s="27">
        <f>STDEVA(L475:L479)</f>
        <v>3.8220728419259005E-2</v>
      </c>
      <c r="V475" s="24">
        <f>978*T475/AA475</f>
        <v>931.31421549310426</v>
      </c>
      <c r="W475" s="24">
        <f>978*U475/AA475</f>
        <v>18.689936197017655</v>
      </c>
      <c r="X475" s="27">
        <f>AVERAGE(M475:M479)</f>
        <v>39.769443795393144</v>
      </c>
      <c r="Y475" s="27">
        <f>STDEVA(M475:M479)</f>
        <v>0.32452823385289031</v>
      </c>
      <c r="Z475" s="6" t="s">
        <v>11</v>
      </c>
      <c r="AA475" s="6">
        <v>2</v>
      </c>
      <c r="AB475" s="111"/>
      <c r="AC475" s="25">
        <f>SUM(O475:O479)</f>
        <v>1</v>
      </c>
      <c r="AD475" s="25">
        <f>SUM(P475:P479)</f>
        <v>5</v>
      </c>
      <c r="AE475" s="25">
        <f>SUM(R475:R479)</f>
        <v>5</v>
      </c>
      <c r="AF475" s="24">
        <v>1</v>
      </c>
      <c r="AG475" s="23">
        <v>5</v>
      </c>
      <c r="AH475" s="25">
        <f>SUM(S475:S479)</f>
        <v>5</v>
      </c>
      <c r="AI475" s="111"/>
      <c r="AJ475" s="23">
        <v>1</v>
      </c>
      <c r="AM475" s="111"/>
    </row>
    <row r="476" spans="1:39" x14ac:dyDescent="0.25">
      <c r="A476" s="10"/>
      <c r="B476" s="10"/>
      <c r="C476" s="2" t="s">
        <v>658</v>
      </c>
      <c r="D476" s="51" t="s">
        <v>538</v>
      </c>
      <c r="E476" s="38" t="s">
        <v>31</v>
      </c>
      <c r="F476" s="38">
        <v>1</v>
      </c>
      <c r="G476" s="41">
        <v>0.62318033569326226</v>
      </c>
      <c r="H476" s="41">
        <v>0.59896182671838083</v>
      </c>
      <c r="I476" s="57" t="s">
        <v>9</v>
      </c>
      <c r="J476" s="58">
        <v>3089.8867662399298</v>
      </c>
      <c r="K476" s="59">
        <v>0.60461148681394905</v>
      </c>
      <c r="L476" s="26">
        <f t="shared" si="26"/>
        <v>1.9688718530056932</v>
      </c>
      <c r="M476" s="60">
        <v>40.30841714873317</v>
      </c>
      <c r="N476" s="61" t="s">
        <v>29</v>
      </c>
      <c r="O476" s="24">
        <f t="shared" si="28"/>
        <v>0</v>
      </c>
      <c r="P476" s="163">
        <f t="shared" si="29"/>
        <v>1</v>
      </c>
      <c r="Q476" s="166">
        <v>2</v>
      </c>
      <c r="R476" s="166">
        <v>1</v>
      </c>
      <c r="S476" s="166">
        <v>1</v>
      </c>
      <c r="T476" s="20"/>
      <c r="U476" s="20"/>
      <c r="V476" s="20"/>
      <c r="W476" s="20"/>
      <c r="X476" s="20"/>
      <c r="Y476" s="20"/>
      <c r="Z476" s="6"/>
      <c r="AA476" s="6"/>
      <c r="AB476" s="111"/>
      <c r="AC476" s="24"/>
      <c r="AI476" s="111"/>
      <c r="AM476" s="111"/>
    </row>
    <row r="477" spans="1:39" x14ac:dyDescent="0.25">
      <c r="A477" s="10"/>
      <c r="B477" s="10"/>
      <c r="C477" s="2" t="s">
        <v>658</v>
      </c>
      <c r="D477" s="51" t="s">
        <v>538</v>
      </c>
      <c r="E477" s="38" t="s">
        <v>32</v>
      </c>
      <c r="F477" s="38">
        <v>1</v>
      </c>
      <c r="G477" s="41">
        <v>0.60350501672240808</v>
      </c>
      <c r="H477" s="41">
        <v>0.59606891105326276</v>
      </c>
      <c r="I477" s="57" t="s">
        <v>9</v>
      </c>
      <c r="J477" s="58">
        <v>3089.8867662399298</v>
      </c>
      <c r="K477" s="59">
        <v>0.60461148681394905</v>
      </c>
      <c r="L477" s="26">
        <f t="shared" si="26"/>
        <v>1.9067097796830021</v>
      </c>
      <c r="M477" s="60">
        <v>39.780966380002717</v>
      </c>
      <c r="N477" s="61" t="s">
        <v>29</v>
      </c>
      <c r="O477" s="24">
        <f t="shared" si="28"/>
        <v>0</v>
      </c>
      <c r="P477" s="163">
        <f t="shared" si="29"/>
        <v>1</v>
      </c>
      <c r="Q477" s="166">
        <v>3</v>
      </c>
      <c r="R477" s="166">
        <v>1</v>
      </c>
      <c r="S477" s="166">
        <v>1</v>
      </c>
      <c r="T477" s="20"/>
      <c r="U477" s="20"/>
      <c r="V477" s="20"/>
      <c r="W477" s="20"/>
      <c r="X477" s="20"/>
      <c r="Y477" s="20"/>
      <c r="Z477" s="6"/>
      <c r="AA477" s="6"/>
      <c r="AB477" s="111"/>
      <c r="AC477" s="24"/>
      <c r="AI477" s="111"/>
      <c r="AM477" s="111"/>
    </row>
    <row r="478" spans="1:39" x14ac:dyDescent="0.25">
      <c r="A478" s="10"/>
      <c r="B478" s="10"/>
      <c r="C478" s="2" t="s">
        <v>658</v>
      </c>
      <c r="D478" s="51" t="s">
        <v>538</v>
      </c>
      <c r="E478" s="38" t="s">
        <v>33</v>
      </c>
      <c r="F478" s="38">
        <v>1</v>
      </c>
      <c r="G478" s="41">
        <v>0.59929009713012138</v>
      </c>
      <c r="H478" s="41">
        <v>0.59510201664248275</v>
      </c>
      <c r="I478" s="57" t="s">
        <v>9</v>
      </c>
      <c r="J478" s="58">
        <v>3089.8867662399298</v>
      </c>
      <c r="K478" s="59">
        <v>0.60461148681394905</v>
      </c>
      <c r="L478" s="26">
        <f t="shared" si="26"/>
        <v>1.8933931904509245</v>
      </c>
      <c r="M478" s="60">
        <v>39.675961678486068</v>
      </c>
      <c r="N478" s="61" t="s">
        <v>29</v>
      </c>
      <c r="O478" s="24">
        <f t="shared" si="28"/>
        <v>0</v>
      </c>
      <c r="P478" s="163">
        <f t="shared" si="29"/>
        <v>1</v>
      </c>
      <c r="Q478" s="166">
        <v>4</v>
      </c>
      <c r="R478" s="166">
        <v>1</v>
      </c>
      <c r="S478" s="166">
        <v>1</v>
      </c>
      <c r="T478" s="20"/>
      <c r="U478" s="20"/>
      <c r="V478" s="20"/>
      <c r="W478" s="20"/>
      <c r="X478" s="20"/>
      <c r="Y478" s="20"/>
      <c r="Z478" s="6"/>
      <c r="AA478" s="6"/>
      <c r="AB478" s="111"/>
      <c r="AC478" s="24"/>
      <c r="AI478" s="111"/>
      <c r="AM478" s="111"/>
    </row>
    <row r="479" spans="1:39" x14ac:dyDescent="0.25">
      <c r="A479" s="10"/>
      <c r="B479" s="10"/>
      <c r="C479" s="2" t="s">
        <v>658</v>
      </c>
      <c r="D479" s="51" t="s">
        <v>538</v>
      </c>
      <c r="E479" s="38" t="s">
        <v>34</v>
      </c>
      <c r="F479" s="38">
        <v>1</v>
      </c>
      <c r="G479" s="41">
        <v>0.59262652940225302</v>
      </c>
      <c r="H479" s="41">
        <v>0.59539655322735341</v>
      </c>
      <c r="I479" s="57" t="s">
        <v>9</v>
      </c>
      <c r="J479" s="58">
        <v>3089.8867662399298</v>
      </c>
      <c r="K479" s="59">
        <v>0.60461148681394905</v>
      </c>
      <c r="L479" s="26">
        <f t="shared" si="26"/>
        <v>1.8723403584076894</v>
      </c>
      <c r="M479" s="60">
        <v>39.447450174023068</v>
      </c>
      <c r="N479" s="61" t="s">
        <v>29</v>
      </c>
      <c r="O479" s="24">
        <f t="shared" si="28"/>
        <v>0</v>
      </c>
      <c r="P479" s="163">
        <f t="shared" si="29"/>
        <v>1</v>
      </c>
      <c r="Q479" s="166">
        <v>5</v>
      </c>
      <c r="R479" s="166">
        <v>1</v>
      </c>
      <c r="S479" s="166">
        <v>1</v>
      </c>
      <c r="T479" s="20"/>
      <c r="U479" s="20"/>
      <c r="V479" s="20"/>
      <c r="W479" s="20"/>
      <c r="X479" s="20"/>
      <c r="Y479" s="20"/>
      <c r="Z479" s="6"/>
      <c r="AA479" s="6"/>
      <c r="AB479" s="111"/>
      <c r="AC479" s="24"/>
      <c r="AI479" s="111"/>
      <c r="AM479" s="111"/>
    </row>
    <row r="480" spans="1:39" x14ac:dyDescent="0.25">
      <c r="A480" s="10"/>
      <c r="B480" s="10"/>
      <c r="C480" s="8"/>
      <c r="D480" s="66"/>
      <c r="E480" s="66"/>
      <c r="F480" s="66"/>
      <c r="G480" s="81"/>
      <c r="H480" s="81"/>
      <c r="I480" s="63"/>
      <c r="J480" s="64"/>
      <c r="K480" s="65"/>
      <c r="L480" s="50"/>
      <c r="M480" s="73"/>
      <c r="N480" s="74"/>
      <c r="O480" s="163"/>
      <c r="P480" s="163"/>
      <c r="Q480" s="169"/>
      <c r="R480" s="169"/>
      <c r="S480" s="169"/>
      <c r="T480" s="93"/>
      <c r="U480" s="93"/>
      <c r="V480" s="93"/>
      <c r="W480" s="93"/>
      <c r="X480" s="93"/>
      <c r="Y480" s="93"/>
      <c r="Z480" s="97"/>
      <c r="AA480" s="97"/>
      <c r="AB480" s="111"/>
      <c r="AC480" s="112"/>
      <c r="AD480" s="112"/>
      <c r="AE480" s="112"/>
      <c r="AF480" s="112"/>
      <c r="AG480" s="112"/>
      <c r="AH480" s="112"/>
      <c r="AI480" s="111"/>
      <c r="AJ480" s="112"/>
      <c r="AK480" s="112"/>
      <c r="AL480" s="112"/>
      <c r="AM480" s="111"/>
    </row>
    <row r="481" spans="1:39" x14ac:dyDescent="0.25">
      <c r="A481" s="10"/>
      <c r="B481" s="10"/>
      <c r="C481" s="2" t="s">
        <v>659</v>
      </c>
      <c r="D481" s="51" t="s">
        <v>237</v>
      </c>
      <c r="E481" s="38" t="s">
        <v>30</v>
      </c>
      <c r="F481" s="38">
        <v>1</v>
      </c>
      <c r="G481" s="41">
        <v>1.1538510706295944</v>
      </c>
      <c r="H481" s="41">
        <v>1.1330303656269367</v>
      </c>
      <c r="I481" s="88" t="s">
        <v>12</v>
      </c>
      <c r="J481" s="89">
        <v>1696.80766954417</v>
      </c>
      <c r="K481" s="68">
        <v>0.61279470700705407</v>
      </c>
      <c r="L481" s="67">
        <f t="shared" si="26"/>
        <v>2.0019052619182491</v>
      </c>
      <c r="M481" s="87">
        <v>39.082093465289702</v>
      </c>
      <c r="N481" s="90" t="s">
        <v>29</v>
      </c>
      <c r="O481" s="24">
        <f t="shared" si="28"/>
        <v>1</v>
      </c>
      <c r="P481" s="163">
        <f t="shared" si="29"/>
        <v>1</v>
      </c>
      <c r="Q481" s="166">
        <v>1</v>
      </c>
      <c r="R481" s="166">
        <v>1</v>
      </c>
      <c r="S481" s="166">
        <v>1</v>
      </c>
      <c r="T481" s="27">
        <f>AVERAGE(L481:L525)</f>
        <v>1.9882048904587342</v>
      </c>
      <c r="U481" s="27">
        <f>STDEVA(L481:L525)</f>
        <v>5.402700683715872E-2</v>
      </c>
      <c r="V481" s="24">
        <f>978*T481/AA481</f>
        <v>972.23219143432095</v>
      </c>
      <c r="W481" s="24">
        <f>978*U481/AA481</f>
        <v>26.419206343370615</v>
      </c>
      <c r="X481" s="27">
        <f>AVERAGE(M481:M525)</f>
        <v>38.45892410778503</v>
      </c>
      <c r="Y481" s="27">
        <f>STDEVA(M481:M525)</f>
        <v>0.31824177617483057</v>
      </c>
      <c r="Z481" s="6">
        <v>34</v>
      </c>
      <c r="AA481" s="6">
        <v>2</v>
      </c>
      <c r="AB481" s="111"/>
      <c r="AC481" s="25">
        <f>SUM(O481:O525)</f>
        <v>4</v>
      </c>
      <c r="AD481" s="25">
        <f>SUM(P481:P525)</f>
        <v>14</v>
      </c>
      <c r="AE481" s="25">
        <f>SUM(R481:R525)</f>
        <v>45</v>
      </c>
      <c r="AF481" s="24">
        <v>5</v>
      </c>
      <c r="AG481" s="23">
        <v>14</v>
      </c>
      <c r="AH481" s="25">
        <f>SUM(S481:S525)</f>
        <v>45</v>
      </c>
      <c r="AI481" s="111"/>
      <c r="AJ481" s="23">
        <v>1</v>
      </c>
      <c r="AM481" s="111"/>
    </row>
    <row r="482" spans="1:39" x14ac:dyDescent="0.25">
      <c r="A482" s="10"/>
      <c r="B482" s="10"/>
      <c r="C482" s="2" t="s">
        <v>659</v>
      </c>
      <c r="D482" s="51" t="s">
        <v>237</v>
      </c>
      <c r="E482" s="38" t="s">
        <v>30</v>
      </c>
      <c r="F482" s="38">
        <v>2</v>
      </c>
      <c r="G482" s="41">
        <v>1.1269008142843127</v>
      </c>
      <c r="H482" s="41">
        <v>1.1317600786627335</v>
      </c>
      <c r="I482" s="88" t="s">
        <v>12</v>
      </c>
      <c r="J482" s="89">
        <v>1696.80766954417</v>
      </c>
      <c r="K482" s="68">
        <v>0.61279470700705407</v>
      </c>
      <c r="L482" s="67">
        <f t="shared" si="26"/>
        <v>1.9551471825083764</v>
      </c>
      <c r="M482" s="87">
        <v>38.634675098088543</v>
      </c>
      <c r="N482" s="90" t="s">
        <v>29</v>
      </c>
      <c r="O482" s="24">
        <f t="shared" si="28"/>
        <v>0</v>
      </c>
      <c r="P482" s="163">
        <f t="shared" si="29"/>
        <v>0</v>
      </c>
      <c r="Q482" s="166">
        <v>2</v>
      </c>
      <c r="R482" s="166">
        <v>1</v>
      </c>
      <c r="S482" s="166">
        <v>1</v>
      </c>
      <c r="T482" s="20"/>
      <c r="U482" s="20"/>
      <c r="V482" s="20"/>
      <c r="W482" s="20"/>
      <c r="X482" s="20"/>
      <c r="Y482" s="20"/>
      <c r="Z482" s="6"/>
      <c r="AA482" s="6"/>
      <c r="AB482" s="111"/>
      <c r="AC482" s="24"/>
      <c r="AI482" s="111"/>
      <c r="AM482" s="111"/>
    </row>
    <row r="483" spans="1:39" x14ac:dyDescent="0.25">
      <c r="A483" s="10"/>
      <c r="B483" s="10"/>
      <c r="C483" s="2" t="s">
        <v>659</v>
      </c>
      <c r="D483" s="51" t="s">
        <v>237</v>
      </c>
      <c r="E483" s="38" t="s">
        <v>30</v>
      </c>
      <c r="F483" s="38">
        <v>3</v>
      </c>
      <c r="G483" s="41">
        <v>1.1254401201821511</v>
      </c>
      <c r="H483" s="41">
        <v>1.1321474921749752</v>
      </c>
      <c r="I483" s="88" t="s">
        <v>12</v>
      </c>
      <c r="J483" s="89">
        <v>1696.80766954417</v>
      </c>
      <c r="K483" s="68">
        <v>0.61279470700705407</v>
      </c>
      <c r="L483" s="67">
        <f t="shared" ref="L483:L594" si="30">G483*J483/978</f>
        <v>1.9526129115928286</v>
      </c>
      <c r="M483" s="87">
        <v>38.601923702287145</v>
      </c>
      <c r="N483" s="90" t="s">
        <v>29</v>
      </c>
      <c r="O483" s="24">
        <f t="shared" si="28"/>
        <v>0</v>
      </c>
      <c r="P483" s="163">
        <f t="shared" si="29"/>
        <v>0</v>
      </c>
      <c r="Q483" s="166">
        <v>3</v>
      </c>
      <c r="R483" s="166">
        <v>1</v>
      </c>
      <c r="S483" s="166">
        <v>1</v>
      </c>
      <c r="T483" s="20"/>
      <c r="U483" s="20"/>
      <c r="V483" s="20"/>
      <c r="W483" s="20"/>
      <c r="X483" s="20"/>
      <c r="Y483" s="20"/>
      <c r="Z483" s="6"/>
      <c r="AA483" s="6"/>
      <c r="AB483" s="111"/>
      <c r="AC483" s="24"/>
      <c r="AD483" s="25"/>
      <c r="AI483" s="111"/>
      <c r="AM483" s="111"/>
    </row>
    <row r="484" spans="1:39" x14ac:dyDescent="0.25">
      <c r="A484" s="10"/>
      <c r="B484" s="10"/>
      <c r="C484" s="2" t="s">
        <v>659</v>
      </c>
      <c r="D484" s="51" t="s">
        <v>237</v>
      </c>
      <c r="E484" s="38" t="s">
        <v>31</v>
      </c>
      <c r="F484" s="38">
        <v>1</v>
      </c>
      <c r="G484" s="41">
        <v>1.0981263741516107</v>
      </c>
      <c r="H484" s="41">
        <v>1.1233223245028461</v>
      </c>
      <c r="I484" s="88" t="s">
        <v>12</v>
      </c>
      <c r="J484" s="89">
        <v>1696.80766954417</v>
      </c>
      <c r="K484" s="68">
        <v>0.61279470700705407</v>
      </c>
      <c r="L484" s="67">
        <f t="shared" si="30"/>
        <v>1.9052241858785111</v>
      </c>
      <c r="M484" s="87">
        <v>38.266072459919712</v>
      </c>
      <c r="N484" s="90" t="s">
        <v>29</v>
      </c>
      <c r="O484" s="24">
        <f t="shared" si="28"/>
        <v>0</v>
      </c>
      <c r="P484" s="163">
        <f t="shared" si="29"/>
        <v>1</v>
      </c>
      <c r="Q484" s="166">
        <v>4</v>
      </c>
      <c r="R484" s="166">
        <v>1</v>
      </c>
      <c r="S484" s="166">
        <v>1</v>
      </c>
      <c r="T484" s="20"/>
      <c r="U484" s="20"/>
      <c r="V484" s="20"/>
      <c r="W484" s="20"/>
      <c r="X484" s="20"/>
      <c r="Y484" s="20"/>
      <c r="Z484" s="6"/>
      <c r="AA484" s="6"/>
      <c r="AB484" s="111"/>
      <c r="AC484" s="24"/>
      <c r="AI484" s="111"/>
      <c r="AM484" s="111"/>
    </row>
    <row r="485" spans="1:39" x14ac:dyDescent="0.25">
      <c r="A485" s="10"/>
      <c r="B485" s="10"/>
      <c r="C485" s="2" t="s">
        <v>659</v>
      </c>
      <c r="D485" s="51" t="s">
        <v>237</v>
      </c>
      <c r="E485" s="38" t="s">
        <v>31</v>
      </c>
      <c r="F485" s="38">
        <v>2</v>
      </c>
      <c r="G485" s="41">
        <v>1.1084170098560917</v>
      </c>
      <c r="H485" s="41">
        <v>1.1317347542924807</v>
      </c>
      <c r="I485" s="88" t="s">
        <v>12</v>
      </c>
      <c r="J485" s="89">
        <v>1696.80766954417</v>
      </c>
      <c r="K485" s="68">
        <v>0.61279470700705407</v>
      </c>
      <c r="L485" s="67">
        <f t="shared" si="30"/>
        <v>1.9230782038619962</v>
      </c>
      <c r="M485" s="87">
        <v>38.303633460427591</v>
      </c>
      <c r="N485" s="90" t="s">
        <v>29</v>
      </c>
      <c r="O485" s="24">
        <f t="shared" si="28"/>
        <v>0</v>
      </c>
      <c r="P485" s="163">
        <f t="shared" si="29"/>
        <v>0</v>
      </c>
      <c r="Q485" s="166">
        <v>5</v>
      </c>
      <c r="R485" s="166">
        <v>1</v>
      </c>
      <c r="S485" s="166">
        <v>1</v>
      </c>
      <c r="T485" s="20"/>
      <c r="U485" s="20"/>
      <c r="V485" s="20"/>
      <c r="W485" s="20"/>
      <c r="X485" s="20"/>
      <c r="Y485" s="20"/>
      <c r="Z485" s="6"/>
      <c r="AA485" s="6"/>
      <c r="AB485" s="111"/>
      <c r="AC485" s="24"/>
      <c r="AI485" s="111"/>
      <c r="AM485" s="111"/>
    </row>
    <row r="486" spans="1:39" x14ac:dyDescent="0.25">
      <c r="A486" s="10"/>
      <c r="B486" s="10"/>
      <c r="C486" s="2" t="s">
        <v>659</v>
      </c>
      <c r="D486" s="51" t="s">
        <v>237</v>
      </c>
      <c r="E486" s="38" t="s">
        <v>31</v>
      </c>
      <c r="F486" s="38">
        <v>3</v>
      </c>
      <c r="G486" s="41">
        <v>1.0922512695128832</v>
      </c>
      <c r="H486" s="41">
        <v>1.1333528937137827</v>
      </c>
      <c r="I486" s="88" t="s">
        <v>12</v>
      </c>
      <c r="J486" s="89">
        <v>1696.80766954417</v>
      </c>
      <c r="K486" s="68">
        <v>0.61279470700705407</v>
      </c>
      <c r="L486" s="67">
        <f t="shared" si="30"/>
        <v>1.8950310134752726</v>
      </c>
      <c r="M486" s="87">
        <v>37.97820725614001</v>
      </c>
      <c r="N486" s="90" t="s">
        <v>29</v>
      </c>
      <c r="O486" s="24">
        <f t="shared" si="28"/>
        <v>0</v>
      </c>
      <c r="P486" s="163">
        <f t="shared" si="29"/>
        <v>0</v>
      </c>
      <c r="Q486" s="166">
        <v>6</v>
      </c>
      <c r="R486" s="166">
        <v>1</v>
      </c>
      <c r="S486" s="166">
        <v>1</v>
      </c>
      <c r="T486" s="20"/>
      <c r="U486" s="20"/>
      <c r="V486" s="20"/>
      <c r="W486" s="20"/>
      <c r="X486" s="20"/>
      <c r="Y486" s="20"/>
      <c r="Z486" s="6"/>
      <c r="AA486" s="6"/>
      <c r="AB486" s="111"/>
      <c r="AC486" s="24"/>
      <c r="AI486" s="111"/>
      <c r="AM486" s="111"/>
    </row>
    <row r="487" spans="1:39" x14ac:dyDescent="0.25">
      <c r="A487" s="10"/>
      <c r="B487" s="10"/>
      <c r="C487" s="2" t="s">
        <v>659</v>
      </c>
      <c r="D487" s="51" t="s">
        <v>237</v>
      </c>
      <c r="E487" s="38" t="s">
        <v>32</v>
      </c>
      <c r="F487" s="38">
        <v>1</v>
      </c>
      <c r="G487" s="41">
        <v>1.125190694126621</v>
      </c>
      <c r="H487" s="41">
        <v>1.1281745474954399</v>
      </c>
      <c r="I487" s="88" t="s">
        <v>12</v>
      </c>
      <c r="J487" s="89">
        <v>1696.80766954417</v>
      </c>
      <c r="K487" s="68">
        <v>0.61279470700705407</v>
      </c>
      <c r="L487" s="67">
        <f t="shared" si="30"/>
        <v>1.9521801630815734</v>
      </c>
      <c r="M487" s="87">
        <v>38.66770528408756</v>
      </c>
      <c r="N487" s="90" t="s">
        <v>29</v>
      </c>
      <c r="O487" s="24">
        <f t="shared" si="28"/>
        <v>0</v>
      </c>
      <c r="P487" s="163">
        <f t="shared" si="29"/>
        <v>1</v>
      </c>
      <c r="Q487" s="166">
        <v>7</v>
      </c>
      <c r="R487" s="166">
        <v>1</v>
      </c>
      <c r="S487" s="166">
        <v>1</v>
      </c>
      <c r="T487" s="20"/>
      <c r="U487" s="20"/>
      <c r="V487" s="20"/>
      <c r="W487" s="20"/>
      <c r="X487" s="20"/>
      <c r="Y487" s="20"/>
      <c r="Z487" s="6"/>
      <c r="AA487" s="6"/>
      <c r="AB487" s="111"/>
      <c r="AC487" s="24"/>
      <c r="AI487" s="111"/>
      <c r="AM487" s="111"/>
    </row>
    <row r="488" spans="1:39" x14ac:dyDescent="0.25">
      <c r="A488" s="10"/>
      <c r="B488" s="10"/>
      <c r="C488" s="2" t="s">
        <v>659</v>
      </c>
      <c r="D488" s="51" t="s">
        <v>237</v>
      </c>
      <c r="E488" s="38" t="s">
        <v>32</v>
      </c>
      <c r="F488" s="38">
        <v>2</v>
      </c>
      <c r="G488" s="41">
        <v>1.1339850488786658</v>
      </c>
      <c r="H488" s="41">
        <v>1.1410441303720795</v>
      </c>
      <c r="I488" s="88" t="s">
        <v>12</v>
      </c>
      <c r="J488" s="89">
        <v>1696.80766954417</v>
      </c>
      <c r="K488" s="68">
        <v>0.61279470700705407</v>
      </c>
      <c r="L488" s="67">
        <f t="shared" si="30"/>
        <v>1.9674381677768309</v>
      </c>
      <c r="M488" s="87">
        <v>38.596654308467947</v>
      </c>
      <c r="N488" s="90" t="s">
        <v>29</v>
      </c>
      <c r="O488" s="24">
        <f t="shared" si="28"/>
        <v>0</v>
      </c>
      <c r="P488" s="163">
        <f t="shared" si="29"/>
        <v>0</v>
      </c>
      <c r="Q488" s="166">
        <v>8</v>
      </c>
      <c r="R488" s="166">
        <v>1</v>
      </c>
      <c r="S488" s="166">
        <v>1</v>
      </c>
      <c r="T488" s="20"/>
      <c r="U488" s="20"/>
      <c r="V488" s="20"/>
      <c r="W488" s="20"/>
      <c r="X488" s="20"/>
      <c r="Y488" s="20"/>
      <c r="Z488" s="6"/>
      <c r="AA488" s="6"/>
      <c r="AB488" s="111"/>
      <c r="AC488" s="24"/>
      <c r="AI488" s="111"/>
      <c r="AM488" s="111"/>
    </row>
    <row r="489" spans="1:39" x14ac:dyDescent="0.25">
      <c r="A489" s="10"/>
      <c r="B489" s="10"/>
      <c r="C489" s="2" t="s">
        <v>659</v>
      </c>
      <c r="D489" s="51" t="s">
        <v>237</v>
      </c>
      <c r="E489" s="38" t="s">
        <v>32</v>
      </c>
      <c r="F489" s="38">
        <v>3</v>
      </c>
      <c r="G489" s="41">
        <v>1.1319686821997925</v>
      </c>
      <c r="H489" s="41">
        <v>1.1406780886286414</v>
      </c>
      <c r="I489" s="88" t="s">
        <v>12</v>
      </c>
      <c r="J489" s="89">
        <v>1696.80766954417</v>
      </c>
      <c r="K489" s="68">
        <v>0.61279470700705407</v>
      </c>
      <c r="L489" s="67">
        <f t="shared" si="30"/>
        <v>1.9639398176282363</v>
      </c>
      <c r="M489" s="87">
        <v>38.567484872189652</v>
      </c>
      <c r="N489" s="90" t="s">
        <v>29</v>
      </c>
      <c r="O489" s="24">
        <f t="shared" si="28"/>
        <v>0</v>
      </c>
      <c r="P489" s="163">
        <f t="shared" si="29"/>
        <v>0</v>
      </c>
      <c r="Q489" s="166">
        <v>9</v>
      </c>
      <c r="R489" s="166">
        <v>1</v>
      </c>
      <c r="S489" s="166">
        <v>1</v>
      </c>
      <c r="T489" s="20"/>
      <c r="U489" s="20"/>
      <c r="V489" s="20"/>
      <c r="W489" s="20"/>
      <c r="X489" s="20"/>
      <c r="Y489" s="20"/>
      <c r="Z489" s="6"/>
      <c r="AA489" s="6"/>
      <c r="AB489" s="111"/>
      <c r="AC489" s="24"/>
      <c r="AI489" s="111"/>
      <c r="AM489" s="111"/>
    </row>
    <row r="490" spans="1:39" x14ac:dyDescent="0.25">
      <c r="A490" s="10"/>
      <c r="B490" s="10"/>
      <c r="C490" s="2" t="s">
        <v>659</v>
      </c>
      <c r="D490" s="51" t="s">
        <v>542</v>
      </c>
      <c r="E490" s="38" t="s">
        <v>30</v>
      </c>
      <c r="F490" s="38">
        <v>1</v>
      </c>
      <c r="G490" s="41">
        <v>1.2126117647058823</v>
      </c>
      <c r="H490" s="41">
        <v>1.1888611912883758</v>
      </c>
      <c r="I490" s="88" t="s">
        <v>12</v>
      </c>
      <c r="J490" s="89">
        <v>1696.80766954417</v>
      </c>
      <c r="K490" s="68">
        <v>0.61279470700705407</v>
      </c>
      <c r="L490" s="67">
        <f t="shared" si="30"/>
        <v>2.1038537244707891</v>
      </c>
      <c r="M490" s="87">
        <v>39.113160278144122</v>
      </c>
      <c r="N490" s="90" t="s">
        <v>29</v>
      </c>
      <c r="O490" s="24">
        <f t="shared" si="28"/>
        <v>1</v>
      </c>
      <c r="P490" s="163">
        <f t="shared" si="29"/>
        <v>1</v>
      </c>
      <c r="Q490" s="166">
        <v>10</v>
      </c>
      <c r="R490" s="166">
        <v>1</v>
      </c>
      <c r="S490" s="166">
        <v>1</v>
      </c>
      <c r="T490" s="20"/>
      <c r="U490" s="20"/>
      <c r="V490" s="20"/>
      <c r="W490" s="20"/>
      <c r="X490" s="20"/>
      <c r="Y490" s="20"/>
      <c r="Z490" s="6"/>
      <c r="AA490" s="6"/>
      <c r="AB490" s="111"/>
      <c r="AC490" s="24"/>
      <c r="AI490" s="111"/>
      <c r="AM490" s="111"/>
    </row>
    <row r="491" spans="1:39" x14ac:dyDescent="0.25">
      <c r="A491" s="10"/>
      <c r="B491" s="10"/>
      <c r="C491" s="2" t="s">
        <v>659</v>
      </c>
      <c r="D491" s="51" t="s">
        <v>542</v>
      </c>
      <c r="E491" s="38" t="s">
        <v>30</v>
      </c>
      <c r="F491" s="38">
        <v>2</v>
      </c>
      <c r="G491" s="41">
        <v>1.1310785052528924</v>
      </c>
      <c r="H491" s="41">
        <v>1.1733884407706154</v>
      </c>
      <c r="I491" s="57" t="s">
        <v>12</v>
      </c>
      <c r="J491" s="58">
        <v>1696.80766954417</v>
      </c>
      <c r="K491" s="59">
        <v>0.61279470700705407</v>
      </c>
      <c r="L491" s="26">
        <f t="shared" si="30"/>
        <v>1.9623953809505763</v>
      </c>
      <c r="M491" s="60">
        <v>37.982570459327789</v>
      </c>
      <c r="N491" s="61" t="s">
        <v>29</v>
      </c>
      <c r="O491" s="24">
        <f t="shared" si="28"/>
        <v>0</v>
      </c>
      <c r="P491" s="163">
        <f t="shared" si="29"/>
        <v>0</v>
      </c>
      <c r="Q491" s="166">
        <v>11</v>
      </c>
      <c r="R491" s="166">
        <v>1</v>
      </c>
      <c r="S491" s="166">
        <v>1</v>
      </c>
      <c r="T491" s="20"/>
      <c r="U491" s="20"/>
      <c r="V491" s="20"/>
      <c r="W491" s="20"/>
      <c r="X491" s="20"/>
      <c r="Y491" s="20"/>
      <c r="Z491" s="6"/>
      <c r="AA491" s="6"/>
      <c r="AB491" s="111"/>
      <c r="AC491" s="24"/>
      <c r="AI491" s="111"/>
      <c r="AM491" s="111"/>
    </row>
    <row r="492" spans="1:39" x14ac:dyDescent="0.25">
      <c r="A492" s="10"/>
      <c r="B492" s="10"/>
      <c r="C492" s="2" t="s">
        <v>659</v>
      </c>
      <c r="D492" s="51" t="s">
        <v>542</v>
      </c>
      <c r="E492" s="38" t="s">
        <v>30</v>
      </c>
      <c r="F492" s="38">
        <v>3</v>
      </c>
      <c r="G492" s="41">
        <v>1.1889927310488058</v>
      </c>
      <c r="H492" s="41">
        <v>1.1850051840331779</v>
      </c>
      <c r="I492" s="57" t="s">
        <v>12</v>
      </c>
      <c r="J492" s="58">
        <v>1696.80766954417</v>
      </c>
      <c r="K492" s="59">
        <v>0.61279470700705407</v>
      </c>
      <c r="L492" s="26">
        <f t="shared" si="30"/>
        <v>2.0628752403638879</v>
      </c>
      <c r="M492" s="60">
        <v>38.787447568782611</v>
      </c>
      <c r="N492" s="61" t="s">
        <v>29</v>
      </c>
      <c r="O492" s="24">
        <f t="shared" si="28"/>
        <v>0</v>
      </c>
      <c r="P492" s="163">
        <f t="shared" si="29"/>
        <v>0</v>
      </c>
      <c r="Q492" s="166">
        <v>12</v>
      </c>
      <c r="R492" s="166">
        <v>1</v>
      </c>
      <c r="S492" s="166">
        <v>1</v>
      </c>
      <c r="T492" s="20"/>
      <c r="U492" s="20"/>
      <c r="V492" s="20"/>
      <c r="W492" s="20"/>
      <c r="X492" s="20"/>
      <c r="Y492" s="20"/>
      <c r="Z492" s="6"/>
      <c r="AA492" s="6"/>
      <c r="AB492" s="111"/>
      <c r="AC492" s="24"/>
      <c r="AI492" s="111"/>
      <c r="AM492" s="111"/>
    </row>
    <row r="493" spans="1:39" x14ac:dyDescent="0.25">
      <c r="A493" s="10"/>
      <c r="B493" s="10"/>
      <c r="C493" s="2" t="s">
        <v>659</v>
      </c>
      <c r="D493" s="51" t="s">
        <v>542</v>
      </c>
      <c r="E493" s="38" t="s">
        <v>30</v>
      </c>
      <c r="F493" s="38">
        <v>4</v>
      </c>
      <c r="G493" s="41">
        <v>1.1533288215886983</v>
      </c>
      <c r="H493" s="41">
        <v>1.1759465478841871</v>
      </c>
      <c r="I493" s="57" t="s">
        <v>12</v>
      </c>
      <c r="J493" s="58">
        <v>1696.80766954417</v>
      </c>
      <c r="K493" s="59">
        <v>0.61279470700705407</v>
      </c>
      <c r="L493" s="26">
        <f t="shared" si="30"/>
        <v>2.0009991717566904</v>
      </c>
      <c r="M493" s="60">
        <v>38.33174188963676</v>
      </c>
      <c r="N493" s="61" t="s">
        <v>29</v>
      </c>
      <c r="O493" s="24">
        <f t="shared" si="28"/>
        <v>0</v>
      </c>
      <c r="P493" s="163">
        <f t="shared" si="29"/>
        <v>0</v>
      </c>
      <c r="Q493" s="166">
        <v>13</v>
      </c>
      <c r="R493" s="166">
        <v>1</v>
      </c>
      <c r="S493" s="166">
        <v>1</v>
      </c>
      <c r="T493" s="20"/>
      <c r="U493" s="20"/>
      <c r="V493" s="20"/>
      <c r="W493" s="20"/>
      <c r="X493" s="20"/>
      <c r="Y493" s="20"/>
      <c r="Z493" s="6"/>
      <c r="AA493" s="6"/>
      <c r="AB493" s="111"/>
      <c r="AC493" s="24"/>
      <c r="AI493" s="111"/>
      <c r="AM493" s="111"/>
    </row>
    <row r="494" spans="1:39" x14ac:dyDescent="0.25">
      <c r="A494" s="10"/>
      <c r="B494" s="10"/>
      <c r="C494" s="2" t="s">
        <v>659</v>
      </c>
      <c r="D494" s="51" t="s">
        <v>542</v>
      </c>
      <c r="E494" s="38" t="s">
        <v>31</v>
      </c>
      <c r="F494" s="38">
        <v>1</v>
      </c>
      <c r="G494" s="41">
        <v>1.1450305637310392</v>
      </c>
      <c r="H494" s="41">
        <v>1.1654320987654321</v>
      </c>
      <c r="I494" s="57" t="s">
        <v>12</v>
      </c>
      <c r="J494" s="58">
        <v>1696.80766954417</v>
      </c>
      <c r="K494" s="59">
        <v>0.61279470700705407</v>
      </c>
      <c r="L494" s="26">
        <f t="shared" si="30"/>
        <v>1.9866018838459223</v>
      </c>
      <c r="M494" s="60">
        <v>38.367119180702858</v>
      </c>
      <c r="N494" s="61" t="s">
        <v>29</v>
      </c>
      <c r="O494" s="24">
        <f>IF(D494=D493,0,1)</f>
        <v>0</v>
      </c>
      <c r="P494" s="163">
        <f t="shared" si="29"/>
        <v>1</v>
      </c>
      <c r="Q494" s="166">
        <v>14</v>
      </c>
      <c r="R494" s="166">
        <v>1</v>
      </c>
      <c r="S494" s="166">
        <v>1</v>
      </c>
      <c r="T494" s="20"/>
      <c r="U494" s="20"/>
      <c r="V494" s="20"/>
      <c r="W494" s="20"/>
      <c r="X494" s="20"/>
      <c r="Y494" s="20"/>
      <c r="Z494" s="6"/>
      <c r="AA494" s="6"/>
      <c r="AB494" s="111"/>
      <c r="AC494" s="24"/>
      <c r="AI494" s="111"/>
      <c r="AM494" s="111"/>
    </row>
    <row r="495" spans="1:39" x14ac:dyDescent="0.25">
      <c r="A495" s="10"/>
      <c r="B495" s="10"/>
      <c r="C495" s="2" t="s">
        <v>659</v>
      </c>
      <c r="D495" s="51" t="s">
        <v>542</v>
      </c>
      <c r="E495" s="38" t="s">
        <v>31</v>
      </c>
      <c r="F495" s="38">
        <v>2</v>
      </c>
      <c r="G495" s="41">
        <v>1.1856856378915204</v>
      </c>
      <c r="H495" s="41">
        <v>1.1799049558723693</v>
      </c>
      <c r="I495" s="57" t="s">
        <v>12</v>
      </c>
      <c r="J495" s="58">
        <v>1696.80766954417</v>
      </c>
      <c r="K495" s="59">
        <v>0.61279470700705407</v>
      </c>
      <c r="L495" s="26">
        <f t="shared" si="30"/>
        <v>2.0571375092461177</v>
      </c>
      <c r="M495" s="60">
        <v>38.81785223737625</v>
      </c>
      <c r="N495" s="61" t="s">
        <v>29</v>
      </c>
      <c r="O495" s="24">
        <f t="shared" si="28"/>
        <v>0</v>
      </c>
      <c r="P495" s="163">
        <f t="shared" si="29"/>
        <v>0</v>
      </c>
      <c r="Q495" s="166">
        <v>15</v>
      </c>
      <c r="R495" s="166">
        <v>1</v>
      </c>
      <c r="S495" s="166">
        <v>1</v>
      </c>
      <c r="T495" s="20"/>
      <c r="U495" s="20"/>
      <c r="V495" s="20"/>
      <c r="W495" s="20"/>
      <c r="X495" s="20"/>
      <c r="Y495" s="20"/>
      <c r="Z495" s="6"/>
      <c r="AA495" s="6"/>
      <c r="AB495" s="111"/>
      <c r="AC495" s="24"/>
      <c r="AI495" s="111"/>
      <c r="AM495" s="111"/>
    </row>
    <row r="496" spans="1:39" x14ac:dyDescent="0.25">
      <c r="A496" s="10"/>
      <c r="B496" s="10"/>
      <c r="C496" s="2" t="s">
        <v>659</v>
      </c>
      <c r="D496" s="51" t="s">
        <v>542</v>
      </c>
      <c r="E496" s="38" t="s">
        <v>31</v>
      </c>
      <c r="F496" s="38">
        <v>3</v>
      </c>
      <c r="G496" s="41">
        <v>1.1521596141197106</v>
      </c>
      <c r="H496" s="41">
        <v>1.1745286139596427</v>
      </c>
      <c r="I496" s="57" t="s">
        <v>12</v>
      </c>
      <c r="J496" s="58">
        <v>1696.80766954417</v>
      </c>
      <c r="K496" s="59">
        <v>0.61279470700705407</v>
      </c>
      <c r="L496" s="26">
        <f t="shared" si="30"/>
        <v>1.9989706234942499</v>
      </c>
      <c r="M496" s="60">
        <v>38.33560618615536</v>
      </c>
      <c r="N496" s="61" t="s">
        <v>29</v>
      </c>
      <c r="O496" s="24">
        <f t="shared" si="28"/>
        <v>0</v>
      </c>
      <c r="P496" s="163">
        <f t="shared" si="29"/>
        <v>0</v>
      </c>
      <c r="Q496" s="166">
        <v>16</v>
      </c>
      <c r="R496" s="166">
        <v>1</v>
      </c>
      <c r="S496" s="166">
        <v>1</v>
      </c>
      <c r="T496" s="20"/>
      <c r="U496" s="20"/>
      <c r="V496" s="20"/>
      <c r="W496" s="20"/>
      <c r="X496" s="20"/>
      <c r="Y496" s="20"/>
      <c r="Z496" s="6"/>
      <c r="AA496" s="6"/>
      <c r="AB496" s="111"/>
      <c r="AC496" s="24"/>
      <c r="AI496" s="111"/>
      <c r="AM496" s="111"/>
    </row>
    <row r="497" spans="1:39" x14ac:dyDescent="0.25">
      <c r="A497" s="10"/>
      <c r="B497" s="10"/>
      <c r="C497" s="2" t="s">
        <v>659</v>
      </c>
      <c r="D497" s="51" t="s">
        <v>542</v>
      </c>
      <c r="E497" s="38" t="s">
        <v>31</v>
      </c>
      <c r="F497" s="38">
        <v>4</v>
      </c>
      <c r="G497" s="41">
        <v>1.2009079445145019</v>
      </c>
      <c r="H497" s="41">
        <v>1.190157796202193</v>
      </c>
      <c r="I497" s="57" t="s">
        <v>12</v>
      </c>
      <c r="J497" s="58">
        <v>1696.80766954417</v>
      </c>
      <c r="K497" s="59">
        <v>0.61279470700705407</v>
      </c>
      <c r="L497" s="26">
        <f t="shared" si="30"/>
        <v>2.0835478636694598</v>
      </c>
      <c r="M497" s="60">
        <v>38.899430893820217</v>
      </c>
      <c r="N497" s="61" t="s">
        <v>29</v>
      </c>
      <c r="O497" s="24">
        <f t="shared" si="28"/>
        <v>0</v>
      </c>
      <c r="P497" s="163">
        <f t="shared" si="29"/>
        <v>0</v>
      </c>
      <c r="Q497" s="166">
        <v>17</v>
      </c>
      <c r="R497" s="166">
        <v>1</v>
      </c>
      <c r="S497" s="166">
        <v>1</v>
      </c>
      <c r="T497" s="20"/>
      <c r="U497" s="20"/>
      <c r="V497" s="20"/>
      <c r="W497" s="20"/>
      <c r="X497" s="20"/>
      <c r="Y497" s="20"/>
      <c r="Z497" s="6"/>
      <c r="AA497" s="6"/>
      <c r="AB497" s="111"/>
      <c r="AC497" s="24"/>
      <c r="AI497" s="111"/>
      <c r="AM497" s="111"/>
    </row>
    <row r="498" spans="1:39" x14ac:dyDescent="0.25">
      <c r="A498" s="10"/>
      <c r="B498" s="10"/>
      <c r="C498" s="2" t="s">
        <v>659</v>
      </c>
      <c r="D498" s="51" t="s">
        <v>542</v>
      </c>
      <c r="E498" s="38" t="s">
        <v>32</v>
      </c>
      <c r="F498" s="38">
        <v>1</v>
      </c>
      <c r="G498" s="41">
        <v>1.1673595279603055</v>
      </c>
      <c r="H498" s="41">
        <v>1.1719981183111843</v>
      </c>
      <c r="I498" s="57" t="s">
        <v>12</v>
      </c>
      <c r="J498" s="58">
        <v>1696.80766954417</v>
      </c>
      <c r="K498" s="59">
        <v>0.61279470700705407</v>
      </c>
      <c r="L498" s="26">
        <f t="shared" ref="L498:L506" si="31">G498*J498/978</f>
        <v>2.0253421269514402</v>
      </c>
      <c r="M498" s="60">
        <v>38.64140688336456</v>
      </c>
      <c r="N498" s="61" t="s">
        <v>29</v>
      </c>
      <c r="O498" s="24">
        <f>IF(D498=D497,0,1)</f>
        <v>0</v>
      </c>
      <c r="P498" s="163">
        <f t="shared" ref="P498:P504" si="32">IF(F498=1,1,0)</f>
        <v>1</v>
      </c>
      <c r="Q498" s="166">
        <v>18</v>
      </c>
      <c r="R498" s="166">
        <v>1</v>
      </c>
      <c r="S498" s="166">
        <v>1</v>
      </c>
      <c r="T498" s="20"/>
      <c r="U498" s="20"/>
      <c r="V498" s="20"/>
      <c r="W498" s="20"/>
      <c r="X498" s="20"/>
      <c r="Y498" s="20"/>
      <c r="Z498" s="6"/>
      <c r="AA498" s="6"/>
      <c r="AB498" s="111"/>
      <c r="AC498" s="24"/>
      <c r="AI498" s="111"/>
      <c r="AM498" s="111"/>
    </row>
    <row r="499" spans="1:39" x14ac:dyDescent="0.25">
      <c r="A499" s="10"/>
      <c r="B499" s="10"/>
      <c r="C499" s="2" t="s">
        <v>659</v>
      </c>
      <c r="D499" s="51" t="s">
        <v>542</v>
      </c>
      <c r="E499" s="38" t="s">
        <v>32</v>
      </c>
      <c r="F499" s="38">
        <v>2</v>
      </c>
      <c r="G499" s="41">
        <v>1.1756179371481053</v>
      </c>
      <c r="H499" s="41">
        <v>1.1703846392841608</v>
      </c>
      <c r="I499" s="57" t="s">
        <v>12</v>
      </c>
      <c r="J499" s="58">
        <v>1696.80766954417</v>
      </c>
      <c r="K499" s="59">
        <v>0.61279470700705407</v>
      </c>
      <c r="L499" s="26">
        <f t="shared" si="31"/>
        <v>2.0396702783298579</v>
      </c>
      <c r="M499" s="60">
        <v>38.809380368459387</v>
      </c>
      <c r="N499" s="61" t="s">
        <v>29</v>
      </c>
      <c r="O499" s="24">
        <f t="shared" ref="O499:O505" si="33">IF(D499=D498,0,1)</f>
        <v>0</v>
      </c>
      <c r="P499" s="163">
        <f t="shared" si="32"/>
        <v>0</v>
      </c>
      <c r="Q499" s="166">
        <v>19</v>
      </c>
      <c r="R499" s="166">
        <v>1</v>
      </c>
      <c r="S499" s="166">
        <v>1</v>
      </c>
      <c r="T499" s="20"/>
      <c r="U499" s="20"/>
      <c r="V499" s="20"/>
      <c r="W499" s="20"/>
      <c r="X499" s="20"/>
      <c r="Y499" s="20"/>
      <c r="Z499" s="6"/>
      <c r="AA499" s="6"/>
      <c r="AB499" s="111"/>
      <c r="AC499" s="24"/>
      <c r="AI499" s="111"/>
      <c r="AM499" s="111"/>
    </row>
    <row r="500" spans="1:39" x14ac:dyDescent="0.25">
      <c r="A500" s="10"/>
      <c r="B500" s="10"/>
      <c r="C500" s="2" t="s">
        <v>659</v>
      </c>
      <c r="D500" s="51" t="s">
        <v>542</v>
      </c>
      <c r="E500" s="38" t="s">
        <v>32</v>
      </c>
      <c r="F500" s="38">
        <v>3</v>
      </c>
      <c r="G500" s="41">
        <v>1.1818525758244529</v>
      </c>
      <c r="H500" s="41">
        <v>1.1818525758244529</v>
      </c>
      <c r="I500" s="57" t="s">
        <v>12</v>
      </c>
      <c r="J500" s="58">
        <v>1696.80766954417</v>
      </c>
      <c r="K500" s="59">
        <v>0.61279470700705407</v>
      </c>
      <c r="L500" s="26">
        <f t="shared" si="31"/>
        <v>2.0504872340792071</v>
      </c>
      <c r="M500" s="60">
        <v>38.720529299294604</v>
      </c>
      <c r="N500" s="61" t="s">
        <v>29</v>
      </c>
      <c r="O500" s="24">
        <f t="shared" si="33"/>
        <v>0</v>
      </c>
      <c r="P500" s="163">
        <f t="shared" si="32"/>
        <v>0</v>
      </c>
      <c r="Q500" s="166">
        <v>20</v>
      </c>
      <c r="R500" s="166">
        <v>1</v>
      </c>
      <c r="S500" s="166">
        <v>1</v>
      </c>
      <c r="T500" s="20"/>
      <c r="U500" s="20"/>
      <c r="V500" s="20"/>
      <c r="W500" s="20"/>
      <c r="X500" s="20"/>
      <c r="Y500" s="20"/>
      <c r="Z500" s="6"/>
      <c r="AA500" s="6"/>
      <c r="AB500" s="111"/>
      <c r="AC500" s="24"/>
      <c r="AI500" s="111"/>
      <c r="AM500" s="111"/>
    </row>
    <row r="501" spans="1:39" x14ac:dyDescent="0.25">
      <c r="A501" s="10"/>
      <c r="B501" s="10"/>
      <c r="C501" s="2" t="s">
        <v>659</v>
      </c>
      <c r="D501" s="51" t="s">
        <v>542</v>
      </c>
      <c r="E501" s="38" t="s">
        <v>33</v>
      </c>
      <c r="F501" s="38">
        <v>1</v>
      </c>
      <c r="G501" s="41">
        <v>1.1642486356981234</v>
      </c>
      <c r="H501" s="41">
        <v>1.17325921591574</v>
      </c>
      <c r="I501" s="57" t="s">
        <v>12</v>
      </c>
      <c r="J501" s="58">
        <v>1696.80766954417</v>
      </c>
      <c r="K501" s="59">
        <v>0.61279470700705407</v>
      </c>
      <c r="L501" s="26">
        <f t="shared" si="31"/>
        <v>2.0199447999068632</v>
      </c>
      <c r="M501" s="60">
        <v>38.566584558090689</v>
      </c>
      <c r="N501" s="61" t="s">
        <v>29</v>
      </c>
      <c r="O501" s="24">
        <f t="shared" si="33"/>
        <v>0</v>
      </c>
      <c r="P501" s="163">
        <f t="shared" si="32"/>
        <v>1</v>
      </c>
      <c r="Q501" s="166">
        <v>21</v>
      </c>
      <c r="R501" s="166">
        <v>1</v>
      </c>
      <c r="S501" s="166">
        <v>1</v>
      </c>
      <c r="T501" s="20"/>
      <c r="U501" s="20"/>
      <c r="V501" s="20"/>
      <c r="W501" s="20"/>
      <c r="X501" s="20"/>
      <c r="Y501" s="20"/>
      <c r="Z501" s="6"/>
      <c r="AA501" s="6"/>
      <c r="AB501" s="111"/>
      <c r="AC501" s="24"/>
      <c r="AI501" s="111"/>
      <c r="AM501" s="111"/>
    </row>
    <row r="502" spans="1:39" x14ac:dyDescent="0.25">
      <c r="A502" s="10"/>
      <c r="B502" s="10"/>
      <c r="C502" s="2" t="s">
        <v>659</v>
      </c>
      <c r="D502" s="51" t="s">
        <v>542</v>
      </c>
      <c r="E502" s="38" t="s">
        <v>33</v>
      </c>
      <c r="F502" s="38">
        <v>2</v>
      </c>
      <c r="G502" s="41">
        <v>1.1652462509219044</v>
      </c>
      <c r="H502" s="41">
        <v>1.1742690058479532</v>
      </c>
      <c r="I502" s="57" t="s">
        <v>12</v>
      </c>
      <c r="J502" s="58">
        <v>1696.80766954417</v>
      </c>
      <c r="K502" s="59">
        <v>0.61279470700705407</v>
      </c>
      <c r="L502" s="26">
        <f t="shared" si="31"/>
        <v>2.0216756395417974</v>
      </c>
      <c r="M502" s="60">
        <v>38.56650869650381</v>
      </c>
      <c r="N502" s="61" t="s">
        <v>29</v>
      </c>
      <c r="O502" s="24">
        <f t="shared" si="33"/>
        <v>0</v>
      </c>
      <c r="P502" s="163">
        <f t="shared" si="32"/>
        <v>0</v>
      </c>
      <c r="Q502" s="166">
        <v>22</v>
      </c>
      <c r="R502" s="166">
        <v>1</v>
      </c>
      <c r="S502" s="166">
        <v>1</v>
      </c>
      <c r="T502" s="20"/>
      <c r="U502" s="20"/>
      <c r="V502" s="20"/>
      <c r="W502" s="20"/>
      <c r="X502" s="20"/>
      <c r="Y502" s="20"/>
      <c r="Z502" s="6"/>
      <c r="AA502" s="6"/>
      <c r="AB502" s="111"/>
      <c r="AC502" s="24"/>
      <c r="AI502" s="111"/>
      <c r="AM502" s="111"/>
    </row>
    <row r="503" spans="1:39" x14ac:dyDescent="0.25">
      <c r="A503" s="10"/>
      <c r="B503" s="10"/>
      <c r="C503" s="2" t="s">
        <v>659</v>
      </c>
      <c r="D503" s="51" t="s">
        <v>542</v>
      </c>
      <c r="E503" s="38" t="s">
        <v>33</v>
      </c>
      <c r="F503" s="38">
        <v>3</v>
      </c>
      <c r="G503" s="41">
        <v>1.1796560272699101</v>
      </c>
      <c r="H503" s="41">
        <v>1.1906906906906907</v>
      </c>
      <c r="I503" s="57" t="s">
        <v>12</v>
      </c>
      <c r="J503" s="58">
        <v>1696.80766954417</v>
      </c>
      <c r="K503" s="59">
        <v>0.61279470700705407</v>
      </c>
      <c r="L503" s="26">
        <f t="shared" si="31"/>
        <v>2.0466762724903784</v>
      </c>
      <c r="M503" s="60">
        <v>38.534549996483506</v>
      </c>
      <c r="N503" s="61" t="s">
        <v>29</v>
      </c>
      <c r="O503" s="24">
        <f t="shared" si="33"/>
        <v>0</v>
      </c>
      <c r="P503" s="163">
        <f t="shared" si="32"/>
        <v>0</v>
      </c>
      <c r="Q503" s="166">
        <v>23</v>
      </c>
      <c r="R503" s="166">
        <v>1</v>
      </c>
      <c r="S503" s="166">
        <v>1</v>
      </c>
      <c r="T503" s="20"/>
      <c r="U503" s="20"/>
      <c r="V503" s="20"/>
      <c r="W503" s="20"/>
      <c r="X503" s="20"/>
      <c r="Y503" s="20"/>
      <c r="Z503" s="6"/>
      <c r="AA503" s="6"/>
      <c r="AB503" s="111"/>
      <c r="AC503" s="24"/>
      <c r="AI503" s="111"/>
      <c r="AM503" s="111"/>
    </row>
    <row r="504" spans="1:39" x14ac:dyDescent="0.25">
      <c r="A504" s="10"/>
      <c r="B504" s="10"/>
      <c r="C504" s="2" t="s">
        <v>659</v>
      </c>
      <c r="D504" s="51" t="s">
        <v>542</v>
      </c>
      <c r="E504" s="38" t="s">
        <v>34</v>
      </c>
      <c r="F504" s="38">
        <v>1</v>
      </c>
      <c r="G504" s="41">
        <v>1.1742596810933941</v>
      </c>
      <c r="H504" s="41">
        <v>1.1784360604116857</v>
      </c>
      <c r="I504" s="57" t="s">
        <v>12</v>
      </c>
      <c r="J504" s="58">
        <v>1696.80766954417</v>
      </c>
      <c r="K504" s="59">
        <v>0.61279470700705407</v>
      </c>
      <c r="L504" s="26">
        <f t="shared" si="31"/>
        <v>2.0373137350876918</v>
      </c>
      <c r="M504" s="60">
        <v>38.649701296087166</v>
      </c>
      <c r="N504" s="61" t="s">
        <v>29</v>
      </c>
      <c r="O504" s="24">
        <f t="shared" si="33"/>
        <v>0</v>
      </c>
      <c r="P504" s="163">
        <f t="shared" si="32"/>
        <v>1</v>
      </c>
      <c r="Q504" s="166">
        <v>24</v>
      </c>
      <c r="R504" s="166">
        <v>1</v>
      </c>
      <c r="S504" s="166">
        <v>1</v>
      </c>
      <c r="T504" s="20"/>
      <c r="U504" s="20"/>
      <c r="V504" s="20"/>
      <c r="W504" s="20"/>
      <c r="X504" s="20"/>
      <c r="Y504" s="20"/>
      <c r="Z504" s="6"/>
      <c r="AA504" s="6"/>
      <c r="AB504" s="111"/>
      <c r="AC504" s="24"/>
      <c r="AI504" s="111"/>
      <c r="AM504" s="111"/>
    </row>
    <row r="505" spans="1:39" x14ac:dyDescent="0.25">
      <c r="A505" s="10"/>
      <c r="B505" s="10"/>
      <c r="C505" s="2" t="s">
        <v>659</v>
      </c>
      <c r="D505" s="51" t="s">
        <v>542</v>
      </c>
      <c r="E505" s="38" t="s">
        <v>34</v>
      </c>
      <c r="F505" s="38">
        <v>2</v>
      </c>
      <c r="G505" s="41">
        <v>1.1594858652999118</v>
      </c>
      <c r="H505" s="41">
        <v>1.171942043405261</v>
      </c>
      <c r="I505" s="57" t="s">
        <v>12</v>
      </c>
      <c r="J505" s="58">
        <v>1696.80766954417</v>
      </c>
      <c r="K505" s="59">
        <v>0.61279470700705407</v>
      </c>
      <c r="L505" s="26">
        <f t="shared" si="31"/>
        <v>2.0116815020132401</v>
      </c>
      <c r="M505" s="60">
        <v>38.507022787112547</v>
      </c>
      <c r="N505" s="61" t="s">
        <v>29</v>
      </c>
      <c r="O505" s="24">
        <f t="shared" si="33"/>
        <v>0</v>
      </c>
      <c r="P505" s="163">
        <f t="shared" ref="P505:P525" si="34">IF(F505=1,1,0)</f>
        <v>0</v>
      </c>
      <c r="Q505" s="166">
        <v>25</v>
      </c>
      <c r="R505" s="166">
        <v>1</v>
      </c>
      <c r="S505" s="166">
        <v>1</v>
      </c>
      <c r="T505" s="20"/>
      <c r="U505" s="20"/>
      <c r="V505" s="20"/>
      <c r="W505" s="20"/>
      <c r="X505" s="20"/>
      <c r="Y505" s="20"/>
      <c r="Z505" s="6"/>
      <c r="AA505" s="6"/>
      <c r="AB505" s="111"/>
      <c r="AC505" s="24"/>
      <c r="AI505" s="111"/>
      <c r="AM505" s="111"/>
    </row>
    <row r="506" spans="1:39" x14ac:dyDescent="0.25">
      <c r="A506" s="10"/>
      <c r="B506" s="10"/>
      <c r="C506" s="2" t="s">
        <v>659</v>
      </c>
      <c r="D506" s="51" t="s">
        <v>542</v>
      </c>
      <c r="E506" s="38" t="s">
        <v>34</v>
      </c>
      <c r="F506" s="38">
        <v>3</v>
      </c>
      <c r="G506" s="41">
        <v>1.1880288797453613</v>
      </c>
      <c r="H506" s="41">
        <v>1.1897833010678824</v>
      </c>
      <c r="I506" s="57" t="s">
        <v>12</v>
      </c>
      <c r="J506" s="58">
        <v>1696.80766954417</v>
      </c>
      <c r="K506" s="59">
        <v>0.61279470700705407</v>
      </c>
      <c r="L506" s="26">
        <f t="shared" si="31"/>
        <v>2.0612029803598135</v>
      </c>
      <c r="M506" s="60">
        <v>38.691103310124006</v>
      </c>
      <c r="N506" s="61" t="s">
        <v>29</v>
      </c>
      <c r="O506" s="24">
        <f t="shared" ref="O506:O525" si="35">IF(D506=D505,0,1)</f>
        <v>0</v>
      </c>
      <c r="P506" s="163">
        <f t="shared" si="34"/>
        <v>0</v>
      </c>
      <c r="Q506" s="166">
        <v>26</v>
      </c>
      <c r="R506" s="166">
        <v>1</v>
      </c>
      <c r="S506" s="166">
        <v>1</v>
      </c>
      <c r="T506" s="20"/>
      <c r="U506" s="20"/>
      <c r="V506" s="20"/>
      <c r="W506" s="20"/>
      <c r="X506" s="20"/>
      <c r="Y506" s="20"/>
      <c r="Z506" s="6"/>
      <c r="AA506" s="6"/>
      <c r="AB506" s="111"/>
      <c r="AC506" s="24"/>
      <c r="AI506" s="111"/>
      <c r="AM506" s="111"/>
    </row>
    <row r="507" spans="1:39" x14ac:dyDescent="0.25">
      <c r="A507" s="10"/>
      <c r="B507" s="10"/>
      <c r="C507" s="2" t="s">
        <v>659</v>
      </c>
      <c r="D507" s="51" t="s">
        <v>539</v>
      </c>
      <c r="E507" s="38" t="s">
        <v>30</v>
      </c>
      <c r="F507" s="38">
        <v>1</v>
      </c>
      <c r="G507" s="41">
        <v>1.1533120660536686</v>
      </c>
      <c r="H507" s="41">
        <v>1.1622276029055689</v>
      </c>
      <c r="I507" s="57" t="s">
        <v>12</v>
      </c>
      <c r="J507" s="58">
        <v>1696.80766954417</v>
      </c>
      <c r="K507" s="59">
        <v>0.61279470700705407</v>
      </c>
      <c r="L507" s="26">
        <f t="shared" si="30"/>
        <v>2.0009701012859891</v>
      </c>
      <c r="M507" s="60">
        <v>38.566763552237468</v>
      </c>
      <c r="N507" s="61" t="s">
        <v>29</v>
      </c>
      <c r="O507" s="24">
        <f t="shared" si="35"/>
        <v>1</v>
      </c>
      <c r="P507" s="163">
        <f t="shared" si="34"/>
        <v>1</v>
      </c>
      <c r="Q507" s="166">
        <v>27</v>
      </c>
      <c r="R507" s="166">
        <v>1</v>
      </c>
      <c r="S507" s="166">
        <v>1</v>
      </c>
      <c r="T507" s="20"/>
      <c r="U507" s="20"/>
      <c r="V507" s="20"/>
      <c r="W507" s="20"/>
      <c r="X507" s="20"/>
      <c r="Y507" s="20"/>
      <c r="Z507" s="6"/>
      <c r="AA507" s="6"/>
      <c r="AB507" s="111"/>
      <c r="AC507" s="24"/>
      <c r="AI507" s="111"/>
      <c r="AM507" s="111"/>
    </row>
    <row r="508" spans="1:39" x14ac:dyDescent="0.25">
      <c r="A508" s="10"/>
      <c r="B508" s="10"/>
      <c r="C508" s="2" t="s">
        <v>659</v>
      </c>
      <c r="D508" s="51" t="s">
        <v>539</v>
      </c>
      <c r="E508" s="38" t="s">
        <v>30</v>
      </c>
      <c r="F508" s="38">
        <v>2</v>
      </c>
      <c r="G508" s="41">
        <v>1.1050827246981665</v>
      </c>
      <c r="H508" s="41">
        <v>1.1460576472948572</v>
      </c>
      <c r="I508" s="57" t="s">
        <v>12</v>
      </c>
      <c r="J508" s="58">
        <v>1696.80766954417</v>
      </c>
      <c r="K508" s="59">
        <v>0.61279470700705407</v>
      </c>
      <c r="L508" s="67">
        <f t="shared" si="30"/>
        <v>1.9172932952439852</v>
      </c>
      <c r="M508" s="87">
        <v>37.988977751412321</v>
      </c>
      <c r="N508" s="61" t="s">
        <v>29</v>
      </c>
      <c r="O508" s="24">
        <f t="shared" si="35"/>
        <v>0</v>
      </c>
      <c r="P508" s="163">
        <f t="shared" si="34"/>
        <v>0</v>
      </c>
      <c r="Q508" s="166">
        <v>28</v>
      </c>
      <c r="R508" s="166">
        <v>1</v>
      </c>
      <c r="S508" s="166">
        <v>1</v>
      </c>
      <c r="T508" s="20"/>
      <c r="U508" s="20"/>
      <c r="V508" s="20"/>
      <c r="W508" s="20"/>
      <c r="X508" s="20"/>
      <c r="Y508" s="20"/>
      <c r="Z508" s="6"/>
      <c r="AA508" s="6"/>
      <c r="AB508" s="111"/>
      <c r="AC508" s="24"/>
      <c r="AI508" s="111"/>
      <c r="AM508" s="111"/>
    </row>
    <row r="509" spans="1:39" x14ac:dyDescent="0.25">
      <c r="A509" s="10"/>
      <c r="B509" s="10"/>
      <c r="C509" s="2" t="s">
        <v>659</v>
      </c>
      <c r="D509" s="51" t="s">
        <v>539</v>
      </c>
      <c r="E509" s="38" t="s">
        <v>30</v>
      </c>
      <c r="F509" s="38">
        <v>3</v>
      </c>
      <c r="G509" s="41">
        <v>1.1214561395149378</v>
      </c>
      <c r="H509" s="41">
        <v>1.1443874569888983</v>
      </c>
      <c r="I509" s="57" t="s">
        <v>12</v>
      </c>
      <c r="J509" s="58">
        <v>1696.80766954417</v>
      </c>
      <c r="K509" s="59">
        <v>0.61279470700705407</v>
      </c>
      <c r="L509" s="67">
        <f t="shared" si="30"/>
        <v>1.9457007961005555</v>
      </c>
      <c r="M509" s="87">
        <v>38.315242901974919</v>
      </c>
      <c r="N509" s="61" t="s">
        <v>29</v>
      </c>
      <c r="O509" s="24">
        <f t="shared" si="35"/>
        <v>0</v>
      </c>
      <c r="P509" s="163">
        <f t="shared" si="34"/>
        <v>0</v>
      </c>
      <c r="Q509" s="166">
        <v>29</v>
      </c>
      <c r="R509" s="166">
        <v>1</v>
      </c>
      <c r="S509" s="166">
        <v>1</v>
      </c>
      <c r="T509" s="20"/>
      <c r="U509" s="20"/>
      <c r="V509" s="20"/>
      <c r="W509" s="20"/>
      <c r="X509" s="20"/>
      <c r="Y509" s="20"/>
      <c r="Z509" s="6"/>
      <c r="AA509" s="6"/>
      <c r="AB509" s="111"/>
      <c r="AC509" s="24"/>
      <c r="AI509" s="111"/>
      <c r="AM509" s="111"/>
    </row>
    <row r="510" spans="1:39" x14ac:dyDescent="0.25">
      <c r="A510" s="10"/>
      <c r="B510" s="10"/>
      <c r="C510" s="2" t="s">
        <v>659</v>
      </c>
      <c r="D510" s="51" t="s">
        <v>539</v>
      </c>
      <c r="E510" s="38" t="s">
        <v>31</v>
      </c>
      <c r="F510" s="38">
        <v>1</v>
      </c>
      <c r="G510" s="41">
        <v>1.0952443395401696</v>
      </c>
      <c r="H510" s="41">
        <v>1.1455364345254102</v>
      </c>
      <c r="I510" s="57" t="s">
        <v>12</v>
      </c>
      <c r="J510" s="58">
        <v>1696.80766954417</v>
      </c>
      <c r="K510" s="59">
        <v>0.61279470700705407</v>
      </c>
      <c r="L510" s="67">
        <f t="shared" si="30"/>
        <v>1.9002239216325143</v>
      </c>
      <c r="M510" s="87">
        <v>37.81675128955564</v>
      </c>
      <c r="N510" s="61" t="s">
        <v>29</v>
      </c>
      <c r="O510" s="24">
        <f t="shared" si="35"/>
        <v>0</v>
      </c>
      <c r="P510" s="163">
        <f t="shared" si="34"/>
        <v>1</v>
      </c>
      <c r="Q510" s="166">
        <v>30</v>
      </c>
      <c r="R510" s="166">
        <v>1</v>
      </c>
      <c r="S510" s="166">
        <v>1</v>
      </c>
      <c r="T510" s="20"/>
      <c r="U510" s="20"/>
      <c r="V510" s="20"/>
      <c r="W510" s="20"/>
      <c r="X510" s="20"/>
      <c r="Y510" s="20"/>
      <c r="Z510" s="6"/>
      <c r="AA510" s="6"/>
      <c r="AB510" s="111"/>
      <c r="AC510" s="24"/>
      <c r="AI510" s="111"/>
      <c r="AM510" s="111"/>
    </row>
    <row r="511" spans="1:39" x14ac:dyDescent="0.25">
      <c r="A511" s="10"/>
      <c r="B511" s="10"/>
      <c r="C511" s="2" t="s">
        <v>659</v>
      </c>
      <c r="D511" s="51" t="s">
        <v>539</v>
      </c>
      <c r="E511" s="38" t="s">
        <v>31</v>
      </c>
      <c r="F511" s="38">
        <v>2</v>
      </c>
      <c r="G511" s="41">
        <v>1.1509307234695836</v>
      </c>
      <c r="H511" s="41">
        <v>1.1541552266791668</v>
      </c>
      <c r="I511" s="57" t="s">
        <v>12</v>
      </c>
      <c r="J511" s="58">
        <v>1696.80766954417</v>
      </c>
      <c r="K511" s="59">
        <v>0.61279470700705407</v>
      </c>
      <c r="L511" s="26">
        <f t="shared" si="30"/>
        <v>1.9968385262752655</v>
      </c>
      <c r="M511" s="60">
        <v>38.664724013630035</v>
      </c>
      <c r="N511" s="61" t="s">
        <v>29</v>
      </c>
      <c r="O511" s="24">
        <f t="shared" si="35"/>
        <v>0</v>
      </c>
      <c r="P511" s="163">
        <f t="shared" si="34"/>
        <v>0</v>
      </c>
      <c r="Q511" s="166">
        <v>31</v>
      </c>
      <c r="R511" s="166">
        <v>1</v>
      </c>
      <c r="S511" s="166">
        <v>1</v>
      </c>
      <c r="T511" s="20"/>
      <c r="U511" s="20"/>
      <c r="V511" s="20"/>
      <c r="W511" s="20"/>
      <c r="X511" s="20"/>
      <c r="Y511" s="20"/>
      <c r="Z511" s="6"/>
      <c r="AA511" s="6"/>
      <c r="AB511" s="111"/>
      <c r="AC511" s="24"/>
      <c r="AI511" s="111"/>
      <c r="AM511" s="111"/>
    </row>
    <row r="512" spans="1:39" x14ac:dyDescent="0.25">
      <c r="A512" s="10"/>
      <c r="B512" s="10"/>
      <c r="C512" s="2" t="s">
        <v>659</v>
      </c>
      <c r="D512" s="51" t="s">
        <v>539</v>
      </c>
      <c r="E512" s="38" t="s">
        <v>31</v>
      </c>
      <c r="F512" s="38">
        <v>3</v>
      </c>
      <c r="G512" s="41">
        <v>1.1038628404160786</v>
      </c>
      <c r="H512" s="41">
        <v>1.136305551611529</v>
      </c>
      <c r="I512" s="57" t="s">
        <v>12</v>
      </c>
      <c r="J512" s="58">
        <v>1696.80766954417</v>
      </c>
      <c r="K512" s="59">
        <v>0.61279470700705407</v>
      </c>
      <c r="L512" s="26">
        <f t="shared" si="30"/>
        <v>1.9151768238679086</v>
      </c>
      <c r="M512" s="60">
        <v>38.139441375736006</v>
      </c>
      <c r="N512" s="61" t="s">
        <v>29</v>
      </c>
      <c r="O512" s="24">
        <f t="shared" si="35"/>
        <v>0</v>
      </c>
      <c r="P512" s="163">
        <f t="shared" si="34"/>
        <v>0</v>
      </c>
      <c r="Q512" s="166">
        <v>32</v>
      </c>
      <c r="R512" s="166">
        <v>1</v>
      </c>
      <c r="S512" s="166">
        <v>1</v>
      </c>
      <c r="T512" s="20"/>
      <c r="U512" s="20"/>
      <c r="V512" s="20"/>
      <c r="W512" s="20"/>
      <c r="X512" s="20"/>
      <c r="Y512" s="20"/>
      <c r="Z512" s="6"/>
      <c r="AA512" s="6"/>
      <c r="AB512" s="111"/>
      <c r="AC512" s="24"/>
      <c r="AI512" s="111"/>
      <c r="AM512" s="111"/>
    </row>
    <row r="513" spans="1:39" x14ac:dyDescent="0.25">
      <c r="A513" s="10"/>
      <c r="B513" s="10"/>
      <c r="C513" s="2" t="s">
        <v>659</v>
      </c>
      <c r="D513" s="51" t="s">
        <v>539</v>
      </c>
      <c r="E513" s="38" t="s">
        <v>32</v>
      </c>
      <c r="F513" s="38">
        <v>1</v>
      </c>
      <c r="G513" s="41">
        <v>1.1225963838132593</v>
      </c>
      <c r="H513" s="41">
        <v>1.1618282070019263</v>
      </c>
      <c r="I513" s="57" t="s">
        <v>12</v>
      </c>
      <c r="J513" s="58">
        <v>1696.80766954417</v>
      </c>
      <c r="K513" s="59">
        <v>0.61279470700705407</v>
      </c>
      <c r="L513" s="26">
        <f t="shared" si="30"/>
        <v>1.9476790939231996</v>
      </c>
      <c r="M513" s="60">
        <v>38.030622579502428</v>
      </c>
      <c r="N513" s="61" t="s">
        <v>29</v>
      </c>
      <c r="O513" s="24">
        <f t="shared" si="35"/>
        <v>0</v>
      </c>
      <c r="P513" s="163">
        <f t="shared" si="34"/>
        <v>1</v>
      </c>
      <c r="Q513" s="166">
        <v>33</v>
      </c>
      <c r="R513" s="166">
        <v>1</v>
      </c>
      <c r="S513" s="166">
        <v>1</v>
      </c>
      <c r="T513" s="20"/>
      <c r="U513" s="20"/>
      <c r="V513" s="20"/>
      <c r="W513" s="20"/>
      <c r="X513" s="20"/>
      <c r="Y513" s="20"/>
      <c r="Z513" s="6"/>
      <c r="AA513" s="6"/>
      <c r="AB513" s="111"/>
      <c r="AC513" s="24"/>
      <c r="AI513" s="111"/>
      <c r="AM513" s="111"/>
    </row>
    <row r="514" spans="1:39" x14ac:dyDescent="0.25">
      <c r="A514" s="10"/>
      <c r="B514" s="10"/>
      <c r="C514" s="2" t="s">
        <v>659</v>
      </c>
      <c r="D514" s="51" t="s">
        <v>539</v>
      </c>
      <c r="E514" s="38" t="s">
        <v>32</v>
      </c>
      <c r="F514" s="38">
        <v>2</v>
      </c>
      <c r="G514" s="41">
        <v>1.1408051592730115</v>
      </c>
      <c r="H514" s="41">
        <v>1.1699617767233426</v>
      </c>
      <c r="I514" s="57" t="s">
        <v>12</v>
      </c>
      <c r="J514" s="58">
        <v>1696.80766954417</v>
      </c>
      <c r="K514" s="59">
        <v>0.61279470700705407</v>
      </c>
      <c r="L514" s="26">
        <f t="shared" si="30"/>
        <v>1.9792709035889615</v>
      </c>
      <c r="M514" s="60">
        <v>38.214675061838243</v>
      </c>
      <c r="N514" s="61" t="s">
        <v>29</v>
      </c>
      <c r="O514" s="24">
        <f t="shared" si="35"/>
        <v>0</v>
      </c>
      <c r="P514" s="163">
        <f t="shared" si="34"/>
        <v>0</v>
      </c>
      <c r="Q514" s="166">
        <v>34</v>
      </c>
      <c r="R514" s="166">
        <v>1</v>
      </c>
      <c r="S514" s="166">
        <v>1</v>
      </c>
      <c r="T514" s="20"/>
      <c r="U514" s="20"/>
      <c r="V514" s="20"/>
      <c r="W514" s="20"/>
      <c r="X514" s="20"/>
      <c r="Y514" s="20"/>
      <c r="Z514" s="6"/>
      <c r="AA514" s="6"/>
      <c r="AB514" s="111"/>
      <c r="AC514" s="24"/>
      <c r="AI514" s="111"/>
      <c r="AM514" s="111"/>
    </row>
    <row r="515" spans="1:39" x14ac:dyDescent="0.25">
      <c r="A515" s="10"/>
      <c r="B515" s="10"/>
      <c r="C515" s="2" t="s">
        <v>659</v>
      </c>
      <c r="D515" s="51" t="s">
        <v>539</v>
      </c>
      <c r="E515" s="38" t="s">
        <v>32</v>
      </c>
      <c r="F515" s="38">
        <v>3</v>
      </c>
      <c r="G515" s="41">
        <v>1.1783228863333497</v>
      </c>
      <c r="H515" s="41">
        <v>1.1903139612558451</v>
      </c>
      <c r="I515" s="57" t="s">
        <v>12</v>
      </c>
      <c r="J515" s="58">
        <v>1696.80766954417</v>
      </c>
      <c r="K515" s="59">
        <v>0.61279470700705407</v>
      </c>
      <c r="L515" s="26">
        <f t="shared" si="30"/>
        <v>2.0443633034047557</v>
      </c>
      <c r="M515" s="60">
        <v>38.518248553144396</v>
      </c>
      <c r="N515" s="61" t="s">
        <v>29</v>
      </c>
      <c r="O515" s="24">
        <f t="shared" si="35"/>
        <v>0</v>
      </c>
      <c r="P515" s="163">
        <f t="shared" si="34"/>
        <v>0</v>
      </c>
      <c r="Q515" s="166">
        <v>35</v>
      </c>
      <c r="R515" s="166">
        <v>1</v>
      </c>
      <c r="S515" s="166">
        <v>1</v>
      </c>
      <c r="T515" s="20"/>
      <c r="U515" s="20"/>
      <c r="V515" s="20"/>
      <c r="W515" s="20"/>
      <c r="X515" s="20"/>
      <c r="Y515" s="20"/>
      <c r="Z515" s="6"/>
      <c r="AA515" s="6"/>
      <c r="AB515" s="111"/>
      <c r="AC515" s="24"/>
      <c r="AI515" s="111"/>
      <c r="AM515" s="111"/>
    </row>
    <row r="516" spans="1:39" x14ac:dyDescent="0.25">
      <c r="A516" s="10"/>
      <c r="B516" s="10"/>
      <c r="C516" s="2" t="s">
        <v>659</v>
      </c>
      <c r="D516" s="51" t="s">
        <v>543</v>
      </c>
      <c r="E516" s="38" t="s">
        <v>30</v>
      </c>
      <c r="F516" s="38">
        <v>1</v>
      </c>
      <c r="G516" s="41">
        <v>1.1596532855551789</v>
      </c>
      <c r="H516" s="41">
        <v>1.1648128052088986</v>
      </c>
      <c r="I516" s="57" t="s">
        <v>12</v>
      </c>
      <c r="J516" s="58">
        <v>1696.80766954417</v>
      </c>
      <c r="K516" s="59">
        <v>0.61279470700705407</v>
      </c>
      <c r="L516" s="26">
        <f t="shared" si="30"/>
        <v>2.011971972333459</v>
      </c>
      <c r="M516" s="60">
        <v>38.631948204996533</v>
      </c>
      <c r="N516" s="61" t="s">
        <v>29</v>
      </c>
      <c r="O516" s="24">
        <f t="shared" si="35"/>
        <v>1</v>
      </c>
      <c r="P516" s="163">
        <f t="shared" si="34"/>
        <v>1</v>
      </c>
      <c r="Q516" s="166">
        <v>36</v>
      </c>
      <c r="R516" s="166">
        <v>1</v>
      </c>
      <c r="S516" s="166">
        <v>1</v>
      </c>
      <c r="T516" s="20"/>
      <c r="U516" s="20"/>
      <c r="V516" s="20"/>
      <c r="W516" s="20"/>
      <c r="X516" s="20"/>
      <c r="Y516" s="20"/>
      <c r="Z516" s="6"/>
      <c r="AA516" s="6"/>
      <c r="AB516" s="111"/>
      <c r="AC516" s="24"/>
      <c r="AI516" s="111"/>
      <c r="AM516" s="111"/>
    </row>
    <row r="517" spans="1:39" x14ac:dyDescent="0.25">
      <c r="A517" s="10"/>
      <c r="B517" s="10"/>
      <c r="C517" s="2" t="s">
        <v>659</v>
      </c>
      <c r="D517" s="51" t="s">
        <v>543</v>
      </c>
      <c r="E517" s="38" t="s">
        <v>30</v>
      </c>
      <c r="F517" s="38">
        <v>2</v>
      </c>
      <c r="G517" s="41">
        <v>1.130956711531466</v>
      </c>
      <c r="H517" s="41">
        <v>1.1593079954578851</v>
      </c>
      <c r="I517" s="57" t="s">
        <v>12</v>
      </c>
      <c r="J517" s="58">
        <v>1696.80766954417</v>
      </c>
      <c r="K517" s="59">
        <v>0.61279470700705407</v>
      </c>
      <c r="L517" s="26">
        <f t="shared" si="30"/>
        <v>1.9621840716247905</v>
      </c>
      <c r="M517" s="60">
        <v>38.224296651316479</v>
      </c>
      <c r="N517" s="61" t="s">
        <v>29</v>
      </c>
      <c r="O517" s="24">
        <f t="shared" si="35"/>
        <v>0</v>
      </c>
      <c r="P517" s="163">
        <f t="shared" si="34"/>
        <v>0</v>
      </c>
      <c r="Q517" s="166">
        <v>37</v>
      </c>
      <c r="R517" s="166">
        <v>1</v>
      </c>
      <c r="S517" s="166">
        <v>1</v>
      </c>
      <c r="T517" s="20"/>
      <c r="U517" s="20"/>
      <c r="V517" s="20"/>
      <c r="W517" s="20"/>
      <c r="X517" s="20"/>
      <c r="Y517" s="20"/>
      <c r="Z517" s="6"/>
      <c r="AA517" s="6"/>
      <c r="AB517" s="111"/>
      <c r="AC517" s="24"/>
      <c r="AI517" s="111"/>
      <c r="AM517" s="111"/>
    </row>
    <row r="518" spans="1:39" x14ac:dyDescent="0.25">
      <c r="A518" s="10"/>
      <c r="B518" s="10"/>
      <c r="C518" s="2" t="s">
        <v>659</v>
      </c>
      <c r="D518" s="51" t="s">
        <v>543</v>
      </c>
      <c r="E518" s="38" t="s">
        <v>30</v>
      </c>
      <c r="F518" s="38">
        <v>3</v>
      </c>
      <c r="G518" s="41">
        <v>1.1120823346961792</v>
      </c>
      <c r="H518" s="41">
        <v>1.1536501977609439</v>
      </c>
      <c r="I518" s="57" t="s">
        <v>12</v>
      </c>
      <c r="J518" s="58">
        <v>1696.80766954417</v>
      </c>
      <c r="K518" s="59">
        <v>0.61279470700705407</v>
      </c>
      <c r="L518" s="26">
        <f t="shared" si="30"/>
        <v>1.9294374587700036</v>
      </c>
      <c r="M518" s="60">
        <v>37.983123325032622</v>
      </c>
      <c r="N518" s="61" t="s">
        <v>29</v>
      </c>
      <c r="O518" s="24">
        <f t="shared" si="35"/>
        <v>0</v>
      </c>
      <c r="P518" s="163">
        <f t="shared" si="34"/>
        <v>0</v>
      </c>
      <c r="Q518" s="166">
        <v>38</v>
      </c>
      <c r="R518" s="166">
        <v>1</v>
      </c>
      <c r="S518" s="166">
        <v>1</v>
      </c>
      <c r="T518" s="20"/>
      <c r="U518" s="20"/>
      <c r="V518" s="20"/>
      <c r="W518" s="20"/>
      <c r="X518" s="20"/>
      <c r="Y518" s="20"/>
      <c r="Z518" s="6"/>
      <c r="AA518" s="6"/>
      <c r="AB518" s="111"/>
      <c r="AC518" s="24"/>
      <c r="AI518" s="111"/>
      <c r="AM518" s="111"/>
    </row>
    <row r="519" spans="1:39" x14ac:dyDescent="0.25">
      <c r="A519" s="10"/>
      <c r="B519" s="10"/>
      <c r="C519" s="2" t="s">
        <v>659</v>
      </c>
      <c r="D519" s="51" t="s">
        <v>543</v>
      </c>
      <c r="E519" s="38" t="s">
        <v>31</v>
      </c>
      <c r="F519" s="38">
        <v>1</v>
      </c>
      <c r="G519" s="41">
        <v>1.0939557425018289</v>
      </c>
      <c r="H519" s="41">
        <v>1.1465756203096478</v>
      </c>
      <c r="I519" s="57" t="s">
        <v>12</v>
      </c>
      <c r="J519" s="58">
        <v>1696.80766954417</v>
      </c>
      <c r="K519" s="59">
        <v>0.61279470700705407</v>
      </c>
      <c r="L519" s="67">
        <f t="shared" si="30"/>
        <v>1.8979882351932418</v>
      </c>
      <c r="M519" s="87">
        <v>37.774367255638296</v>
      </c>
      <c r="N519" s="61" t="s">
        <v>29</v>
      </c>
      <c r="O519" s="24">
        <f t="shared" si="35"/>
        <v>0</v>
      </c>
      <c r="P519" s="163">
        <f t="shared" si="34"/>
        <v>1</v>
      </c>
      <c r="Q519" s="166">
        <v>39</v>
      </c>
      <c r="R519" s="166">
        <v>1</v>
      </c>
      <c r="S519" s="166">
        <v>1</v>
      </c>
      <c r="T519" s="20"/>
      <c r="U519" s="20"/>
      <c r="V519" s="20"/>
      <c r="W519" s="20"/>
      <c r="X519" s="20"/>
      <c r="Y519" s="20"/>
      <c r="Z519" s="6"/>
      <c r="AA519" s="6"/>
      <c r="AB519" s="111"/>
      <c r="AC519" s="24"/>
      <c r="AI519" s="111"/>
      <c r="AM519" s="111"/>
    </row>
    <row r="520" spans="1:39" x14ac:dyDescent="0.25">
      <c r="A520" s="10"/>
      <c r="B520" s="10"/>
      <c r="C520" s="2" t="s">
        <v>659</v>
      </c>
      <c r="D520" s="51" t="s">
        <v>543</v>
      </c>
      <c r="E520" s="38" t="s">
        <v>31</v>
      </c>
      <c r="F520" s="38">
        <v>2</v>
      </c>
      <c r="G520" s="41">
        <v>1.1253226942032386</v>
      </c>
      <c r="H520" s="41">
        <v>1.148049645390071</v>
      </c>
      <c r="I520" s="57" t="s">
        <v>12</v>
      </c>
      <c r="J520" s="58">
        <v>1696.80766954417</v>
      </c>
      <c r="K520" s="59">
        <v>0.61279470700705407</v>
      </c>
      <c r="L520" s="26">
        <f t="shared" si="30"/>
        <v>1.9524091802005767</v>
      </c>
      <c r="M520" s="60">
        <v>38.320206960991257</v>
      </c>
      <c r="N520" s="61" t="s">
        <v>29</v>
      </c>
      <c r="O520" s="24">
        <f t="shared" si="35"/>
        <v>0</v>
      </c>
      <c r="P520" s="163">
        <f t="shared" si="34"/>
        <v>0</v>
      </c>
      <c r="Q520" s="166">
        <v>40</v>
      </c>
      <c r="R520" s="166">
        <v>1</v>
      </c>
      <c r="S520" s="166">
        <v>1</v>
      </c>
      <c r="T520" s="20"/>
      <c r="U520" s="20"/>
      <c r="V520" s="20"/>
      <c r="W520" s="20"/>
      <c r="X520" s="20"/>
      <c r="Y520" s="20"/>
      <c r="Z520" s="6"/>
      <c r="AA520" s="6"/>
      <c r="AB520" s="111"/>
      <c r="AC520" s="24"/>
      <c r="AI520" s="111"/>
      <c r="AM520" s="111"/>
    </row>
    <row r="521" spans="1:39" x14ac:dyDescent="0.25">
      <c r="A521" s="10"/>
      <c r="B521" s="10"/>
      <c r="C521" s="2" t="s">
        <v>659</v>
      </c>
      <c r="D521" s="51" t="s">
        <v>543</v>
      </c>
      <c r="E521" s="38" t="s">
        <v>31</v>
      </c>
      <c r="F521" s="38">
        <v>3</v>
      </c>
      <c r="G521" s="41">
        <v>1.1175125298039026</v>
      </c>
      <c r="H521" s="41">
        <v>1.1434064841211959</v>
      </c>
      <c r="I521" s="57" t="s">
        <v>12</v>
      </c>
      <c r="J521" s="58">
        <v>1696.80766954417</v>
      </c>
      <c r="K521" s="59">
        <v>0.61279470700705407</v>
      </c>
      <c r="L521" s="26">
        <f t="shared" si="30"/>
        <v>1.9388587232954702</v>
      </c>
      <c r="M521" s="60">
        <v>38.261613609598655</v>
      </c>
      <c r="N521" s="61" t="s">
        <v>29</v>
      </c>
      <c r="O521" s="24">
        <f t="shared" si="35"/>
        <v>0</v>
      </c>
      <c r="P521" s="163">
        <f t="shared" si="34"/>
        <v>0</v>
      </c>
      <c r="Q521" s="166">
        <v>41</v>
      </c>
      <c r="R521" s="166">
        <v>1</v>
      </c>
      <c r="S521" s="166">
        <v>1</v>
      </c>
      <c r="T521" s="20"/>
      <c r="U521" s="20"/>
      <c r="V521" s="20"/>
      <c r="W521" s="20"/>
      <c r="X521" s="20"/>
      <c r="Y521" s="20"/>
      <c r="Z521" s="6"/>
      <c r="AA521" s="6"/>
      <c r="AB521" s="111"/>
      <c r="AC521" s="24"/>
      <c r="AI521" s="111"/>
      <c r="AM521" s="111"/>
    </row>
    <row r="522" spans="1:39" x14ac:dyDescent="0.25">
      <c r="A522" s="10"/>
      <c r="B522" s="10"/>
      <c r="C522" s="2" t="s">
        <v>659</v>
      </c>
      <c r="D522" s="51" t="s">
        <v>543</v>
      </c>
      <c r="E522" s="38" t="s">
        <v>31</v>
      </c>
      <c r="F522" s="38">
        <v>4</v>
      </c>
      <c r="G522" s="41">
        <v>1.1568758663543808</v>
      </c>
      <c r="H522" s="41">
        <v>1.1688933200398806</v>
      </c>
      <c r="I522" s="57" t="s">
        <v>12</v>
      </c>
      <c r="J522" s="58">
        <v>1696.80766954417</v>
      </c>
      <c r="K522" s="59">
        <v>0.61279470700705407</v>
      </c>
      <c r="L522" s="26">
        <f t="shared" si="30"/>
        <v>2.0071532134362675</v>
      </c>
      <c r="M522" s="60">
        <v>38.514057525293978</v>
      </c>
      <c r="N522" s="61" t="s">
        <v>29</v>
      </c>
      <c r="O522" s="24">
        <f t="shared" si="35"/>
        <v>0</v>
      </c>
      <c r="P522" s="163">
        <f t="shared" si="34"/>
        <v>0</v>
      </c>
      <c r="Q522" s="166">
        <v>42</v>
      </c>
      <c r="R522" s="166">
        <v>1</v>
      </c>
      <c r="S522" s="166">
        <v>1</v>
      </c>
      <c r="T522" s="20"/>
      <c r="U522" s="20"/>
      <c r="V522" s="20"/>
      <c r="W522" s="20"/>
      <c r="X522" s="20"/>
      <c r="Y522" s="20"/>
      <c r="Z522" s="6"/>
      <c r="AA522" s="6"/>
      <c r="AB522" s="111"/>
      <c r="AC522" s="24"/>
      <c r="AI522" s="111"/>
      <c r="AM522" s="111"/>
    </row>
    <row r="523" spans="1:39" x14ac:dyDescent="0.25">
      <c r="A523" s="10"/>
      <c r="B523" s="10"/>
      <c r="C523" s="2" t="s">
        <v>659</v>
      </c>
      <c r="D523" s="51" t="s">
        <v>543</v>
      </c>
      <c r="E523" s="38" t="s">
        <v>32</v>
      </c>
      <c r="F523" s="38">
        <v>1</v>
      </c>
      <c r="G523" s="41">
        <v>1.1712205823693658</v>
      </c>
      <c r="H523" s="41">
        <v>1.1662581699346406</v>
      </c>
      <c r="I523" s="57" t="s">
        <v>12</v>
      </c>
      <c r="J523" s="58">
        <v>1696.80766954417</v>
      </c>
      <c r="K523" s="59">
        <v>0.61279470700705407</v>
      </c>
      <c r="L523" s="26">
        <f t="shared" si="30"/>
        <v>2.0320409681925655</v>
      </c>
      <c r="M523" s="60">
        <v>38.805092440824808</v>
      </c>
      <c r="N523" s="61" t="s">
        <v>29</v>
      </c>
      <c r="O523" s="24">
        <f t="shared" si="35"/>
        <v>0</v>
      </c>
      <c r="P523" s="163">
        <f t="shared" si="34"/>
        <v>1</v>
      </c>
      <c r="Q523" s="166">
        <v>43</v>
      </c>
      <c r="R523" s="166">
        <v>1</v>
      </c>
      <c r="S523" s="166">
        <v>1</v>
      </c>
      <c r="T523" s="20"/>
      <c r="U523" s="20"/>
      <c r="V523" s="20"/>
      <c r="W523" s="20"/>
      <c r="X523" s="20"/>
      <c r="Y523" s="20"/>
      <c r="Z523" s="6"/>
      <c r="AA523" s="6"/>
      <c r="AB523" s="111"/>
      <c r="AC523" s="24"/>
      <c r="AI523" s="111"/>
      <c r="AM523" s="111"/>
    </row>
    <row r="524" spans="1:39" x14ac:dyDescent="0.25">
      <c r="A524" s="10"/>
      <c r="B524" s="10"/>
      <c r="C524" s="2" t="s">
        <v>659</v>
      </c>
      <c r="D524" s="51" t="s">
        <v>543</v>
      </c>
      <c r="E524" s="38" t="s">
        <v>32</v>
      </c>
      <c r="F524" s="38">
        <v>2</v>
      </c>
      <c r="G524" s="41">
        <v>1.1795483305752943</v>
      </c>
      <c r="H524" s="41">
        <v>1.1800177559243323</v>
      </c>
      <c r="I524" s="57" t="s">
        <v>12</v>
      </c>
      <c r="J524" s="58">
        <v>1696.80766954417</v>
      </c>
      <c r="K524" s="59">
        <v>0.61279470700705407</v>
      </c>
      <c r="L524" s="26">
        <f t="shared" si="30"/>
        <v>2.0464894211842348</v>
      </c>
      <c r="M524" s="60">
        <v>38.712596848400452</v>
      </c>
      <c r="N524" s="61" t="s">
        <v>29</v>
      </c>
      <c r="O524" s="24">
        <f t="shared" si="35"/>
        <v>0</v>
      </c>
      <c r="P524" s="163">
        <f t="shared" si="34"/>
        <v>0</v>
      </c>
      <c r="Q524" s="166">
        <v>44</v>
      </c>
      <c r="R524" s="166">
        <v>1</v>
      </c>
      <c r="S524" s="166">
        <v>1</v>
      </c>
      <c r="T524" s="20"/>
      <c r="U524" s="20"/>
      <c r="V524" s="20"/>
      <c r="W524" s="20"/>
      <c r="X524" s="20"/>
      <c r="Y524" s="20"/>
      <c r="Z524" s="6"/>
      <c r="AA524" s="6"/>
      <c r="AB524" s="111"/>
      <c r="AC524" s="24"/>
      <c r="AI524" s="111"/>
      <c r="AM524" s="111"/>
    </row>
    <row r="525" spans="1:39" x14ac:dyDescent="0.25">
      <c r="A525" s="10"/>
      <c r="B525" s="10"/>
      <c r="C525" s="2" t="s">
        <v>659</v>
      </c>
      <c r="D525" s="51" t="s">
        <v>543</v>
      </c>
      <c r="E525" s="38" t="s">
        <v>32</v>
      </c>
      <c r="F525" s="38">
        <v>3</v>
      </c>
      <c r="G525" s="41">
        <v>1.1275290671061062</v>
      </c>
      <c r="H525" s="41">
        <v>1.1601368576412183</v>
      </c>
      <c r="I525" s="57" t="s">
        <v>12</v>
      </c>
      <c r="J525" s="58">
        <v>1696.80766954417</v>
      </c>
      <c r="K525" s="59">
        <v>0.61279470700705407</v>
      </c>
      <c r="L525" s="26">
        <f t="shared" si="30"/>
        <v>1.9562371868094317</v>
      </c>
      <c r="M525" s="60">
        <v>38.148669152837876</v>
      </c>
      <c r="N525" s="61" t="s">
        <v>29</v>
      </c>
      <c r="O525" s="24">
        <f t="shared" si="35"/>
        <v>0</v>
      </c>
      <c r="P525" s="163">
        <f t="shared" si="34"/>
        <v>0</v>
      </c>
      <c r="Q525" s="166">
        <v>45</v>
      </c>
      <c r="R525" s="166">
        <v>1</v>
      </c>
      <c r="S525" s="166">
        <v>1</v>
      </c>
      <c r="T525" s="20"/>
      <c r="U525" s="20"/>
      <c r="V525" s="20"/>
      <c r="W525" s="20"/>
      <c r="X525" s="20"/>
      <c r="Y525" s="20"/>
      <c r="Z525" s="6"/>
      <c r="AA525" s="6"/>
      <c r="AB525" s="111"/>
      <c r="AC525" s="24"/>
      <c r="AI525" s="111"/>
      <c r="AM525" s="111"/>
    </row>
    <row r="526" spans="1:39" x14ac:dyDescent="0.25">
      <c r="A526" s="10"/>
      <c r="B526" s="10"/>
      <c r="C526" s="8"/>
      <c r="D526" s="66"/>
      <c r="E526" s="66"/>
      <c r="F526" s="66"/>
      <c r="G526" s="81"/>
      <c r="H526" s="81"/>
      <c r="I526" s="63"/>
      <c r="J526" s="64"/>
      <c r="K526" s="65"/>
      <c r="L526" s="50"/>
      <c r="M526" s="73"/>
      <c r="N526" s="74"/>
      <c r="O526" s="163"/>
      <c r="P526" s="163"/>
      <c r="Q526" s="169"/>
      <c r="R526" s="169"/>
      <c r="S526" s="169"/>
      <c r="T526" s="93"/>
      <c r="U526" s="93"/>
      <c r="V526" s="93"/>
      <c r="W526" s="93"/>
      <c r="X526" s="93"/>
      <c r="Y526" s="93"/>
      <c r="Z526" s="97"/>
      <c r="AA526" s="97"/>
      <c r="AB526" s="111"/>
      <c r="AC526" s="112"/>
      <c r="AD526" s="112"/>
      <c r="AE526" s="112"/>
      <c r="AF526" s="112"/>
      <c r="AG526" s="112"/>
      <c r="AH526" s="112"/>
      <c r="AI526" s="111"/>
      <c r="AJ526" s="112"/>
      <c r="AK526" s="112"/>
      <c r="AL526" s="112"/>
      <c r="AM526" s="111"/>
    </row>
    <row r="527" spans="1:39" x14ac:dyDescent="0.25">
      <c r="A527" s="10"/>
      <c r="B527" s="10"/>
      <c r="C527" s="2" t="s">
        <v>660</v>
      </c>
      <c r="D527" t="s">
        <v>505</v>
      </c>
      <c r="E527" s="38" t="s">
        <v>30</v>
      </c>
      <c r="F527" s="38">
        <v>1</v>
      </c>
      <c r="G527" s="41">
        <v>1.8260000000000001</v>
      </c>
      <c r="H527" s="41">
        <v>1.760026298487837</v>
      </c>
      <c r="I527" s="57" t="s">
        <v>12</v>
      </c>
      <c r="J527" s="58">
        <v>1696.80766954417</v>
      </c>
      <c r="K527" s="59">
        <v>0.61279470700705407</v>
      </c>
      <c r="L527" s="26">
        <f t="shared" si="30"/>
        <v>3.1680683073493401</v>
      </c>
      <c r="M527" s="60">
        <v>39.448283708937836</v>
      </c>
      <c r="N527" t="s">
        <v>14</v>
      </c>
      <c r="O527" s="24">
        <f t="shared" ref="O527:O585" si="36">IF(D527=D526,0,1)</f>
        <v>1</v>
      </c>
      <c r="P527" s="163">
        <f t="shared" ref="P527:P585" si="37">IF(F527=1,1,0)</f>
        <v>1</v>
      </c>
      <c r="Q527" s="166">
        <v>1</v>
      </c>
      <c r="R527" s="166">
        <v>1</v>
      </c>
      <c r="S527" s="166"/>
      <c r="T527" s="27">
        <f>AVERAGE(L527:L581)</f>
        <v>3.2644685784981253</v>
      </c>
      <c r="U527" s="27">
        <f>STDEVA(L527:L581)</f>
        <v>5.3975114120366631E-2</v>
      </c>
      <c r="V527" s="24">
        <f>978*T527/AA527</f>
        <v>1596.3251348855833</v>
      </c>
      <c r="W527" s="24">
        <f>978*U527/AA527</f>
        <v>26.393830804859281</v>
      </c>
      <c r="X527" s="27">
        <f>AVERAGE(M527:M581)</f>
        <v>39.612746725266916</v>
      </c>
      <c r="Y527" s="27">
        <f>STDEVA(M527:M581)</f>
        <v>0.31427090498110377</v>
      </c>
      <c r="Z527" s="6">
        <v>34</v>
      </c>
      <c r="AA527" s="6">
        <v>2</v>
      </c>
      <c r="AB527" s="111"/>
      <c r="AC527" s="25">
        <f>SUM(O527:O581)</f>
        <v>4</v>
      </c>
      <c r="AD527" s="25">
        <f>SUM(P527:P581)</f>
        <v>49</v>
      </c>
      <c r="AE527" s="25">
        <f>SUM(R527:R581)</f>
        <v>55</v>
      </c>
      <c r="AF527" s="23">
        <v>3</v>
      </c>
      <c r="AG527" s="23">
        <v>46</v>
      </c>
      <c r="AH527" s="25">
        <f>SUM(S527:S581)</f>
        <v>46</v>
      </c>
      <c r="AI527" s="111"/>
      <c r="AK527" s="23">
        <v>1</v>
      </c>
      <c r="AM527" s="111"/>
    </row>
    <row r="528" spans="1:39" x14ac:dyDescent="0.25">
      <c r="A528" s="10"/>
      <c r="B528" s="10"/>
      <c r="C528" s="2" t="s">
        <v>660</v>
      </c>
      <c r="D528" t="s">
        <v>505</v>
      </c>
      <c r="E528" s="38" t="s">
        <v>30</v>
      </c>
      <c r="F528" s="38">
        <v>2</v>
      </c>
      <c r="G528" s="41">
        <v>1.847</v>
      </c>
      <c r="H528" s="41">
        <v>1.7770534550195567</v>
      </c>
      <c r="I528" s="57" t="s">
        <v>12</v>
      </c>
      <c r="J528" s="58">
        <v>1696.80766954417</v>
      </c>
      <c r="K528" s="59">
        <v>0.61279470700705407</v>
      </c>
      <c r="L528" s="26">
        <f t="shared" si="30"/>
        <v>3.2045028278610248</v>
      </c>
      <c r="M528" s="60">
        <v>39.483723344394662</v>
      </c>
      <c r="N528" t="s">
        <v>14</v>
      </c>
      <c r="O528" s="24">
        <f t="shared" si="36"/>
        <v>0</v>
      </c>
      <c r="P528" s="163">
        <f t="shared" si="37"/>
        <v>0</v>
      </c>
      <c r="Q528" s="166">
        <v>2</v>
      </c>
      <c r="R528" s="166">
        <v>1</v>
      </c>
      <c r="S528" s="166"/>
      <c r="T528" s="20"/>
      <c r="U528" s="20"/>
      <c r="V528" s="20"/>
      <c r="W528" s="20"/>
      <c r="X528" s="20"/>
      <c r="Y528" s="20"/>
      <c r="Z528" s="6"/>
      <c r="AA528" s="6"/>
      <c r="AB528" s="111"/>
      <c r="AC528" s="24"/>
      <c r="AI528" s="111"/>
      <c r="AM528" s="111"/>
    </row>
    <row r="529" spans="1:39" x14ac:dyDescent="0.25">
      <c r="A529" s="10"/>
      <c r="B529" s="10"/>
      <c r="C529" s="2" t="s">
        <v>660</v>
      </c>
      <c r="D529" t="s">
        <v>505</v>
      </c>
      <c r="E529" s="38" t="s">
        <v>30</v>
      </c>
      <c r="F529" s="38">
        <v>3</v>
      </c>
      <c r="G529" s="41">
        <v>1.833</v>
      </c>
      <c r="H529" s="41">
        <v>1.7964821287631076</v>
      </c>
      <c r="I529" s="57" t="s">
        <v>12</v>
      </c>
      <c r="J529" s="58">
        <v>1696.80766954417</v>
      </c>
      <c r="K529" s="59">
        <v>0.61279470700705407</v>
      </c>
      <c r="L529" s="26">
        <f t="shared" si="30"/>
        <v>3.1802131475199014</v>
      </c>
      <c r="M529" s="60">
        <v>39.119937744081312</v>
      </c>
      <c r="N529" t="s">
        <v>14</v>
      </c>
      <c r="O529" s="24">
        <f t="shared" si="36"/>
        <v>0</v>
      </c>
      <c r="P529" s="163">
        <f t="shared" si="37"/>
        <v>0</v>
      </c>
      <c r="Q529" s="166">
        <v>3</v>
      </c>
      <c r="R529" s="166">
        <v>1</v>
      </c>
      <c r="S529" s="166"/>
      <c r="T529" s="20"/>
      <c r="U529" s="20"/>
      <c r="V529" s="20"/>
      <c r="W529" s="20"/>
      <c r="X529" s="20"/>
      <c r="Y529" s="20"/>
      <c r="Z529" s="6"/>
      <c r="AA529" s="6"/>
      <c r="AB529" s="111"/>
      <c r="AC529" s="24"/>
      <c r="AD529" s="25"/>
      <c r="AI529" s="111"/>
      <c r="AM529" s="111"/>
    </row>
    <row r="530" spans="1:39" x14ac:dyDescent="0.25">
      <c r="A530" s="10"/>
      <c r="B530" s="10"/>
      <c r="C530" s="2" t="s">
        <v>660</v>
      </c>
      <c r="D530" t="s">
        <v>505</v>
      </c>
      <c r="E530" s="38" t="s">
        <v>31</v>
      </c>
      <c r="F530" s="38">
        <v>1</v>
      </c>
      <c r="G530" s="41">
        <v>1.8420000000000001</v>
      </c>
      <c r="H530" s="41">
        <v>1.775496946862414</v>
      </c>
      <c r="I530" s="57" t="s">
        <v>12</v>
      </c>
      <c r="J530" s="58">
        <v>1696.80766954417</v>
      </c>
      <c r="K530" s="59">
        <v>0.61279470700705407</v>
      </c>
      <c r="L530" s="26">
        <f t="shared" si="30"/>
        <v>3.1958279420249096</v>
      </c>
      <c r="M530" s="60">
        <v>39.44774520826121</v>
      </c>
      <c r="N530" t="s">
        <v>14</v>
      </c>
      <c r="O530" s="24">
        <f t="shared" si="36"/>
        <v>0</v>
      </c>
      <c r="P530" s="163">
        <f t="shared" si="37"/>
        <v>1</v>
      </c>
      <c r="Q530" s="166">
        <v>4</v>
      </c>
      <c r="R530" s="166">
        <v>1</v>
      </c>
      <c r="S530" s="166"/>
      <c r="T530" s="20"/>
      <c r="U530" s="20"/>
      <c r="V530" s="20"/>
      <c r="W530" s="20"/>
      <c r="X530" s="20"/>
      <c r="Y530" s="20"/>
      <c r="Z530" s="6"/>
      <c r="AA530" s="6"/>
      <c r="AB530" s="111"/>
      <c r="AC530" s="24"/>
      <c r="AI530" s="111"/>
      <c r="AM530" s="111"/>
    </row>
    <row r="531" spans="1:39" x14ac:dyDescent="0.25">
      <c r="A531" s="10"/>
      <c r="B531" s="10"/>
      <c r="C531" s="2" t="s">
        <v>660</v>
      </c>
      <c r="D531" t="s">
        <v>505</v>
      </c>
      <c r="E531" s="38" t="s">
        <v>31</v>
      </c>
      <c r="F531" s="38">
        <v>2</v>
      </c>
      <c r="G531" s="41">
        <v>1.8620000000000001</v>
      </c>
      <c r="H531" s="41">
        <v>1.7783159463487332</v>
      </c>
      <c r="I531" s="57" t="s">
        <v>12</v>
      </c>
      <c r="J531" s="58">
        <v>1696.80766954417</v>
      </c>
      <c r="K531" s="59">
        <v>0.61279470700705407</v>
      </c>
      <c r="L531" s="26">
        <f t="shared" si="30"/>
        <v>3.2305274853693708</v>
      </c>
      <c r="M531" s="60">
        <v>39.628140255644325</v>
      </c>
      <c r="N531" t="s">
        <v>14</v>
      </c>
      <c r="O531" s="24">
        <f t="shared" si="36"/>
        <v>0</v>
      </c>
      <c r="P531" s="163">
        <f t="shared" si="37"/>
        <v>0</v>
      </c>
      <c r="Q531" s="166">
        <v>5</v>
      </c>
      <c r="R531" s="166">
        <v>1</v>
      </c>
      <c r="S531" s="166"/>
      <c r="T531" s="20"/>
      <c r="U531" s="20"/>
      <c r="V531" s="20"/>
      <c r="W531" s="20"/>
      <c r="X531" s="20"/>
      <c r="Y531" s="20"/>
      <c r="Z531" s="6"/>
      <c r="AA531" s="6"/>
      <c r="AB531" s="111"/>
      <c r="AC531" s="24"/>
      <c r="AI531" s="111"/>
      <c r="AM531" s="111"/>
    </row>
    <row r="532" spans="1:39" x14ac:dyDescent="0.25">
      <c r="A532" s="10"/>
      <c r="B532" s="10"/>
      <c r="C532" s="2" t="s">
        <v>660</v>
      </c>
      <c r="D532" t="s">
        <v>505</v>
      </c>
      <c r="E532" s="38" t="s">
        <v>31</v>
      </c>
      <c r="F532" s="38">
        <v>3</v>
      </c>
      <c r="G532" s="41">
        <v>1.8260000000000001</v>
      </c>
      <c r="H532" s="41">
        <v>1.7779463243873979</v>
      </c>
      <c r="I532" s="57" t="s">
        <v>12</v>
      </c>
      <c r="J532" s="58">
        <v>1696.80766954417</v>
      </c>
      <c r="K532" s="59">
        <v>0.61279470700705407</v>
      </c>
      <c r="L532" s="26">
        <f t="shared" si="30"/>
        <v>3.1680683073493401</v>
      </c>
      <c r="M532" s="60">
        <v>39.249098168123034</v>
      </c>
      <c r="N532" t="s">
        <v>14</v>
      </c>
      <c r="O532" s="24">
        <f t="shared" si="36"/>
        <v>0</v>
      </c>
      <c r="P532" s="163">
        <f t="shared" si="37"/>
        <v>0</v>
      </c>
      <c r="Q532" s="166">
        <v>6</v>
      </c>
      <c r="R532" s="166">
        <v>1</v>
      </c>
      <c r="S532" s="166"/>
      <c r="T532" s="20"/>
      <c r="U532" s="20"/>
      <c r="V532" s="20"/>
      <c r="W532" s="20"/>
      <c r="X532" s="20"/>
      <c r="Y532" s="20"/>
      <c r="Z532" s="6"/>
      <c r="AA532" s="6"/>
      <c r="AB532" s="111"/>
      <c r="AC532" s="24"/>
      <c r="AI532" s="111"/>
      <c r="AM532" s="111"/>
    </row>
    <row r="533" spans="1:39" x14ac:dyDescent="0.25">
      <c r="A533" s="10"/>
      <c r="B533" s="10"/>
      <c r="C533" s="2" t="s">
        <v>660</v>
      </c>
      <c r="D533" t="s">
        <v>505</v>
      </c>
      <c r="E533" s="38" t="s">
        <v>32</v>
      </c>
      <c r="F533" s="38">
        <v>1</v>
      </c>
      <c r="G533" s="41">
        <v>1.851</v>
      </c>
      <c r="H533" s="41">
        <v>1.7509011328527289</v>
      </c>
      <c r="I533" s="57" t="s">
        <v>12</v>
      </c>
      <c r="J533" s="58">
        <v>1696.80766954417</v>
      </c>
      <c r="K533" s="59">
        <v>0.61279470700705407</v>
      </c>
      <c r="L533" s="26">
        <f t="shared" si="30"/>
        <v>3.211442736529917</v>
      </c>
      <c r="M533" s="60">
        <v>39.815573903897587</v>
      </c>
      <c r="N533" t="s">
        <v>14</v>
      </c>
      <c r="O533" s="24">
        <f t="shared" si="36"/>
        <v>0</v>
      </c>
      <c r="P533" s="163">
        <f t="shared" si="37"/>
        <v>1</v>
      </c>
      <c r="Q533" s="166">
        <v>7</v>
      </c>
      <c r="R533" s="166">
        <v>1</v>
      </c>
      <c r="S533" s="166"/>
      <c r="T533" s="20"/>
      <c r="U533" s="20"/>
      <c r="V533" s="20"/>
      <c r="W533" s="20"/>
      <c r="X533" s="20"/>
      <c r="Y533" s="20"/>
      <c r="Z533" s="6"/>
      <c r="AA533" s="6"/>
      <c r="AB533" s="111"/>
      <c r="AC533" s="24"/>
      <c r="AI533" s="111"/>
      <c r="AM533" s="111"/>
    </row>
    <row r="534" spans="1:39" x14ac:dyDescent="0.25">
      <c r="A534" s="10"/>
      <c r="B534" s="10"/>
      <c r="C534" s="2" t="s">
        <v>660</v>
      </c>
      <c r="D534" t="s">
        <v>505</v>
      </c>
      <c r="E534" s="38" t="s">
        <v>32</v>
      </c>
      <c r="F534" s="38">
        <v>2</v>
      </c>
      <c r="G534" s="41">
        <v>1.835</v>
      </c>
      <c r="H534" s="41">
        <v>1.7633018398806566</v>
      </c>
      <c r="I534" s="57" t="s">
        <v>12</v>
      </c>
      <c r="J534" s="58">
        <v>1696.80766954417</v>
      </c>
      <c r="K534" s="59">
        <v>0.61279470700705407</v>
      </c>
      <c r="L534" s="26">
        <f t="shared" si="30"/>
        <v>3.1836831018543474</v>
      </c>
      <c r="M534" s="60">
        <v>39.508228325146753</v>
      </c>
      <c r="N534" t="s">
        <v>14</v>
      </c>
      <c r="O534" s="24">
        <f t="shared" si="36"/>
        <v>0</v>
      </c>
      <c r="P534" s="163">
        <f t="shared" si="37"/>
        <v>0</v>
      </c>
      <c r="Q534" s="166">
        <v>8</v>
      </c>
      <c r="R534" s="166">
        <v>1</v>
      </c>
      <c r="S534" s="166"/>
      <c r="T534" s="20"/>
      <c r="U534" s="20"/>
      <c r="V534" s="20"/>
      <c r="W534" s="20"/>
      <c r="X534" s="20"/>
      <c r="Y534" s="20"/>
      <c r="Z534" s="6"/>
      <c r="AA534" s="6"/>
      <c r="AB534" s="111"/>
      <c r="AC534" s="24"/>
      <c r="AI534" s="111"/>
      <c r="AM534" s="111"/>
    </row>
    <row r="535" spans="1:39" x14ac:dyDescent="0.25">
      <c r="A535" s="10"/>
      <c r="B535" s="10"/>
      <c r="C535" s="2" t="s">
        <v>660</v>
      </c>
      <c r="D535" t="s">
        <v>505</v>
      </c>
      <c r="E535" s="38" t="s">
        <v>32</v>
      </c>
      <c r="F535" s="38">
        <v>3</v>
      </c>
      <c r="G535" s="41">
        <v>1.827</v>
      </c>
      <c r="H535" s="41">
        <v>1.7822045152722445</v>
      </c>
      <c r="I535" s="57" t="s">
        <v>12</v>
      </c>
      <c r="J535" s="58">
        <v>1696.80766954417</v>
      </c>
      <c r="K535" s="59">
        <v>0.61279470700705407</v>
      </c>
      <c r="L535" s="26">
        <f t="shared" si="30"/>
        <v>3.1698032845165631</v>
      </c>
      <c r="M535" s="60">
        <v>39.212733851539959</v>
      </c>
      <c r="N535" t="s">
        <v>14</v>
      </c>
      <c r="O535" s="24">
        <f t="shared" si="36"/>
        <v>0</v>
      </c>
      <c r="P535" s="163">
        <f t="shared" si="37"/>
        <v>0</v>
      </c>
      <c r="Q535" s="166">
        <v>9</v>
      </c>
      <c r="R535" s="166">
        <v>1</v>
      </c>
      <c r="S535" s="166"/>
      <c r="T535" s="20"/>
      <c r="U535" s="20"/>
      <c r="V535" s="20"/>
      <c r="W535" s="20"/>
      <c r="X535" s="20"/>
      <c r="Y535" s="20"/>
      <c r="Z535" s="6"/>
      <c r="AA535" s="6"/>
      <c r="AB535" s="111"/>
      <c r="AC535" s="24"/>
      <c r="AI535" s="111"/>
      <c r="AM535" s="111"/>
    </row>
    <row r="536" spans="1:39" x14ac:dyDescent="0.25">
      <c r="A536" s="10"/>
      <c r="B536" s="10"/>
      <c r="C536" s="2" t="s">
        <v>660</v>
      </c>
      <c r="D536" t="s">
        <v>1708</v>
      </c>
      <c r="E536" s="38" t="s">
        <v>30</v>
      </c>
      <c r="F536" s="38">
        <v>1</v>
      </c>
      <c r="G536" s="41">
        <v>1.5579496623695517</v>
      </c>
      <c r="H536" s="41"/>
      <c r="I536" s="57" t="s">
        <v>1702</v>
      </c>
      <c r="J536" s="58">
        <v>2030.89</v>
      </c>
      <c r="K536" s="20">
        <v>0.62109999999999999</v>
      </c>
      <c r="L536" s="26">
        <f t="shared" si="30"/>
        <v>3.2351987625866045</v>
      </c>
      <c r="M536" s="60"/>
      <c r="N536" s="61" t="s">
        <v>29</v>
      </c>
      <c r="O536" s="24">
        <f t="shared" si="36"/>
        <v>1</v>
      </c>
      <c r="P536" s="163">
        <f t="shared" si="37"/>
        <v>1</v>
      </c>
      <c r="Q536" s="166">
        <v>10</v>
      </c>
      <c r="R536" s="166">
        <v>1</v>
      </c>
      <c r="S536" s="166">
        <v>1</v>
      </c>
      <c r="T536" s="20"/>
      <c r="U536" s="20"/>
      <c r="V536" s="20"/>
      <c r="W536" s="20"/>
      <c r="X536" s="20"/>
      <c r="Y536" s="20"/>
      <c r="Z536" s="6"/>
      <c r="AA536" s="6"/>
      <c r="AB536" s="111"/>
      <c r="AC536" s="24"/>
      <c r="AI536" s="111"/>
      <c r="AM536" s="111"/>
    </row>
    <row r="537" spans="1:39" x14ac:dyDescent="0.25">
      <c r="A537" s="10"/>
      <c r="B537" s="10"/>
      <c r="C537" s="2" t="s">
        <v>660</v>
      </c>
      <c r="D537" t="s">
        <v>1708</v>
      </c>
      <c r="E537" s="38" t="s">
        <v>31</v>
      </c>
      <c r="F537" s="38">
        <v>1</v>
      </c>
      <c r="G537" s="41">
        <v>1.5831909440410081</v>
      </c>
      <c r="H537" s="41"/>
      <c r="I537" s="57" t="s">
        <v>1702</v>
      </c>
      <c r="J537" s="58">
        <v>2030.89</v>
      </c>
      <c r="K537" s="20">
        <v>0.62109999999999999</v>
      </c>
      <c r="L537" s="26">
        <f t="shared" si="30"/>
        <v>3.2876141680403306</v>
      </c>
      <c r="M537" s="60"/>
      <c r="N537" s="61" t="s">
        <v>29</v>
      </c>
      <c r="O537" s="24">
        <f t="shared" si="36"/>
        <v>0</v>
      </c>
      <c r="P537" s="163">
        <f t="shared" si="37"/>
        <v>1</v>
      </c>
      <c r="Q537" s="166">
        <v>11</v>
      </c>
      <c r="R537" s="166">
        <v>1</v>
      </c>
      <c r="S537" s="166">
        <v>1</v>
      </c>
      <c r="T537" s="20"/>
      <c r="U537" s="20"/>
      <c r="V537" s="20"/>
      <c r="W537" s="20"/>
      <c r="X537" s="20"/>
      <c r="Y537" s="20"/>
      <c r="Z537" s="6"/>
      <c r="AA537" s="6"/>
      <c r="AB537" s="111"/>
      <c r="AC537" s="24"/>
      <c r="AI537" s="111"/>
      <c r="AM537" s="111"/>
    </row>
    <row r="538" spans="1:39" x14ac:dyDescent="0.25">
      <c r="A538" s="10"/>
      <c r="B538" s="10"/>
      <c r="C538" s="2" t="s">
        <v>660</v>
      </c>
      <c r="D538" t="s">
        <v>1708</v>
      </c>
      <c r="E538" s="38" t="s">
        <v>32</v>
      </c>
      <c r="F538" s="38">
        <v>1</v>
      </c>
      <c r="G538" s="41">
        <v>1.5803480040941658</v>
      </c>
      <c r="H538" s="41"/>
      <c r="I538" s="57" t="s">
        <v>1702</v>
      </c>
      <c r="J538" s="58">
        <v>2030.89</v>
      </c>
      <c r="K538" s="20">
        <v>0.62109999999999999</v>
      </c>
      <c r="L538" s="26">
        <f t="shared" si="30"/>
        <v>3.2817105910376281</v>
      </c>
      <c r="M538" s="60"/>
      <c r="N538" s="61" t="s">
        <v>29</v>
      </c>
      <c r="O538" s="24">
        <f t="shared" si="36"/>
        <v>0</v>
      </c>
      <c r="P538" s="163">
        <f t="shared" si="37"/>
        <v>1</v>
      </c>
      <c r="Q538" s="166">
        <v>12</v>
      </c>
      <c r="R538" s="166">
        <v>1</v>
      </c>
      <c r="S538" s="166">
        <v>1</v>
      </c>
      <c r="T538" s="20"/>
      <c r="U538" s="20"/>
      <c r="V538" s="20"/>
      <c r="W538" s="20"/>
      <c r="X538" s="20"/>
      <c r="Y538" s="20"/>
      <c r="Z538" s="6"/>
      <c r="AA538" s="6"/>
      <c r="AB538" s="111"/>
      <c r="AC538" s="24"/>
      <c r="AI538" s="111"/>
      <c r="AM538" s="111"/>
    </row>
    <row r="539" spans="1:39" x14ac:dyDescent="0.25">
      <c r="A539" s="10"/>
      <c r="B539" s="10"/>
      <c r="C539" s="2" t="s">
        <v>660</v>
      </c>
      <c r="D539" t="s">
        <v>1708</v>
      </c>
      <c r="E539" s="38" t="s">
        <v>33</v>
      </c>
      <c r="F539" s="38">
        <v>1</v>
      </c>
      <c r="G539" s="41">
        <v>1.5490246905579677</v>
      </c>
      <c r="H539" s="41"/>
      <c r="I539" s="57" t="s">
        <v>1702</v>
      </c>
      <c r="J539" s="58">
        <v>2030.89</v>
      </c>
      <c r="K539" s="20">
        <v>0.62109999999999999</v>
      </c>
      <c r="L539" s="26">
        <f t="shared" si="30"/>
        <v>3.2166653924409725</v>
      </c>
      <c r="M539" s="60"/>
      <c r="N539" s="61" t="s">
        <v>29</v>
      </c>
      <c r="O539" s="24">
        <f t="shared" si="36"/>
        <v>0</v>
      </c>
      <c r="P539" s="163">
        <f t="shared" si="37"/>
        <v>1</v>
      </c>
      <c r="Q539" s="166">
        <v>13</v>
      </c>
      <c r="R539" s="166">
        <v>1</v>
      </c>
      <c r="S539" s="166">
        <v>1</v>
      </c>
      <c r="T539" s="20"/>
      <c r="U539" s="20"/>
      <c r="V539" s="20"/>
      <c r="W539" s="20"/>
      <c r="X539" s="20"/>
      <c r="Y539" s="20"/>
      <c r="Z539" s="6"/>
      <c r="AA539" s="6"/>
      <c r="AB539" s="111"/>
      <c r="AC539" s="24"/>
      <c r="AI539" s="111"/>
      <c r="AM539" s="111"/>
    </row>
    <row r="540" spans="1:39" x14ac:dyDescent="0.25">
      <c r="A540" s="10"/>
      <c r="B540" s="10"/>
      <c r="C540" s="2" t="s">
        <v>660</v>
      </c>
      <c r="D540" t="s">
        <v>1708</v>
      </c>
      <c r="E540" s="38" t="s">
        <v>34</v>
      </c>
      <c r="F540" s="38">
        <v>1</v>
      </c>
      <c r="G540" s="41">
        <v>1.5613024496725687</v>
      </c>
      <c r="H540" s="41"/>
      <c r="I540" s="57" t="s">
        <v>1702</v>
      </c>
      <c r="J540" s="58">
        <v>2030.89</v>
      </c>
      <c r="K540" s="20">
        <v>0.62109999999999999</v>
      </c>
      <c r="L540" s="26">
        <f t="shared" si="30"/>
        <v>3.2421610756804942</v>
      </c>
      <c r="M540" s="60"/>
      <c r="N540" s="61" t="s">
        <v>29</v>
      </c>
      <c r="O540" s="24">
        <f t="shared" si="36"/>
        <v>0</v>
      </c>
      <c r="P540" s="163">
        <f t="shared" si="37"/>
        <v>1</v>
      </c>
      <c r="Q540" s="166">
        <v>14</v>
      </c>
      <c r="R540" s="166">
        <v>1</v>
      </c>
      <c r="S540" s="166">
        <v>1</v>
      </c>
      <c r="T540" s="20"/>
      <c r="U540" s="20"/>
      <c r="V540" s="20"/>
      <c r="W540" s="20"/>
      <c r="X540" s="20"/>
      <c r="Y540" s="20"/>
      <c r="Z540" s="6"/>
      <c r="AA540" s="6"/>
      <c r="AB540" s="111"/>
      <c r="AC540" s="24"/>
      <c r="AI540" s="111"/>
      <c r="AM540" s="111"/>
    </row>
    <row r="541" spans="1:39" x14ac:dyDescent="0.25">
      <c r="A541" s="10"/>
      <c r="B541" s="10"/>
      <c r="C541" s="2" t="s">
        <v>660</v>
      </c>
      <c r="D541" t="s">
        <v>1708</v>
      </c>
      <c r="E541" s="38" t="s">
        <v>518</v>
      </c>
      <c r="F541" s="38">
        <v>1</v>
      </c>
      <c r="G541" s="41">
        <v>1.5812936566528479</v>
      </c>
      <c r="H541" s="41"/>
      <c r="I541" s="57" t="s">
        <v>1702</v>
      </c>
      <c r="J541" s="58">
        <v>2030.89</v>
      </c>
      <c r="K541" s="20">
        <v>0.62109999999999999</v>
      </c>
      <c r="L541" s="26">
        <f t="shared" si="30"/>
        <v>3.2836743091612499</v>
      </c>
      <c r="M541" s="60"/>
      <c r="N541" s="61" t="s">
        <v>29</v>
      </c>
      <c r="O541" s="24">
        <f t="shared" si="36"/>
        <v>0</v>
      </c>
      <c r="P541" s="163">
        <f t="shared" si="37"/>
        <v>1</v>
      </c>
      <c r="Q541" s="166">
        <v>15</v>
      </c>
      <c r="R541" s="166">
        <v>1</v>
      </c>
      <c r="S541" s="166">
        <v>1</v>
      </c>
      <c r="T541" s="20"/>
      <c r="U541" s="20"/>
      <c r="V541" s="20"/>
      <c r="W541" s="20"/>
      <c r="X541" s="20"/>
      <c r="Y541" s="20"/>
      <c r="Z541" s="6"/>
      <c r="AA541" s="6"/>
      <c r="AB541" s="111"/>
      <c r="AC541" s="24"/>
      <c r="AI541" s="111"/>
      <c r="AM541" s="111"/>
    </row>
    <row r="542" spans="1:39" x14ac:dyDescent="0.25">
      <c r="A542" s="10"/>
      <c r="B542" s="10"/>
      <c r="C542" s="2" t="s">
        <v>660</v>
      </c>
      <c r="D542" t="s">
        <v>1708</v>
      </c>
      <c r="E542" s="38" t="s">
        <v>519</v>
      </c>
      <c r="F542" s="38">
        <v>1</v>
      </c>
      <c r="G542" s="41">
        <v>1.5773172905525847</v>
      </c>
      <c r="H542" s="41"/>
      <c r="I542" s="57" t="s">
        <v>1702</v>
      </c>
      <c r="J542" s="58">
        <v>2030.89</v>
      </c>
      <c r="K542" s="20">
        <v>0.62109999999999999</v>
      </c>
      <c r="L542" s="26">
        <f t="shared" ref="L542:L572" si="38">G542*J542/978</f>
        <v>3.2754170881496307</v>
      </c>
      <c r="M542" s="60"/>
      <c r="N542" s="61" t="s">
        <v>29</v>
      </c>
      <c r="O542" s="24">
        <f t="shared" si="36"/>
        <v>0</v>
      </c>
      <c r="P542" s="163">
        <f t="shared" si="37"/>
        <v>1</v>
      </c>
      <c r="Q542" s="166">
        <v>16</v>
      </c>
      <c r="R542" s="166">
        <v>1</v>
      </c>
      <c r="S542" s="166">
        <v>1</v>
      </c>
      <c r="T542" s="20"/>
      <c r="U542" s="20"/>
      <c r="V542" s="20"/>
      <c r="W542" s="20"/>
      <c r="X542" s="20"/>
      <c r="Y542" s="20"/>
      <c r="Z542" s="6"/>
      <c r="AA542" s="6"/>
      <c r="AB542" s="111"/>
      <c r="AC542" s="24"/>
      <c r="AI542" s="111"/>
      <c r="AM542" s="111"/>
    </row>
    <row r="543" spans="1:39" x14ac:dyDescent="0.25">
      <c r="A543" s="10"/>
      <c r="B543" s="10"/>
      <c r="C543" s="2" t="s">
        <v>660</v>
      </c>
      <c r="D543" t="s">
        <v>1708</v>
      </c>
      <c r="E543" s="38" t="s">
        <v>520</v>
      </c>
      <c r="F543" s="38">
        <v>1</v>
      </c>
      <c r="G543" s="41">
        <v>1.5764237855946401</v>
      </c>
      <c r="H543" s="41"/>
      <c r="I543" s="57" t="s">
        <v>1702</v>
      </c>
      <c r="J543" s="58">
        <v>2030.89</v>
      </c>
      <c r="K543" s="20">
        <v>0.62109999999999999</v>
      </c>
      <c r="L543" s="26">
        <f t="shared" si="38"/>
        <v>3.2735616584113485</v>
      </c>
      <c r="M543" s="60"/>
      <c r="N543" s="61" t="s">
        <v>29</v>
      </c>
      <c r="O543" s="24">
        <f t="shared" si="36"/>
        <v>0</v>
      </c>
      <c r="P543" s="163">
        <f t="shared" si="37"/>
        <v>1</v>
      </c>
      <c r="Q543" s="166">
        <v>17</v>
      </c>
      <c r="R543" s="166">
        <v>1</v>
      </c>
      <c r="S543" s="166">
        <v>1</v>
      </c>
      <c r="T543" s="20"/>
      <c r="U543" s="20"/>
      <c r="V543" s="20"/>
      <c r="W543" s="20"/>
      <c r="X543" s="20"/>
      <c r="Y543" s="20"/>
      <c r="Z543" s="6"/>
      <c r="AA543" s="6"/>
      <c r="AB543" s="111"/>
      <c r="AC543" s="24"/>
      <c r="AI543" s="111"/>
      <c r="AM543" s="111"/>
    </row>
    <row r="544" spans="1:39" x14ac:dyDescent="0.25">
      <c r="A544" s="10"/>
      <c r="B544" s="10"/>
      <c r="C544" s="2" t="s">
        <v>660</v>
      </c>
      <c r="D544" t="s">
        <v>1708</v>
      </c>
      <c r="E544" s="38" t="s">
        <v>521</v>
      </c>
      <c r="F544" s="38">
        <v>1</v>
      </c>
      <c r="G544" s="41">
        <v>1.5959764423828635</v>
      </c>
      <c r="H544" s="41"/>
      <c r="I544" s="57" t="s">
        <v>1702</v>
      </c>
      <c r="J544" s="58">
        <v>2030.89</v>
      </c>
      <c r="K544" s="20">
        <v>0.62109999999999999</v>
      </c>
      <c r="L544" s="26">
        <f t="shared" si="38"/>
        <v>3.3141642096839816</v>
      </c>
      <c r="M544" s="60"/>
      <c r="N544" s="61" t="s">
        <v>29</v>
      </c>
      <c r="O544" s="24">
        <f t="shared" si="36"/>
        <v>0</v>
      </c>
      <c r="P544" s="163">
        <f t="shared" si="37"/>
        <v>1</v>
      </c>
      <c r="Q544" s="166">
        <v>18</v>
      </c>
      <c r="R544" s="166">
        <v>1</v>
      </c>
      <c r="S544" s="166">
        <v>1</v>
      </c>
      <c r="T544" s="20"/>
      <c r="U544" s="20"/>
      <c r="V544" s="20"/>
      <c r="W544" s="20"/>
      <c r="X544" s="20"/>
      <c r="Y544" s="20"/>
      <c r="Z544" s="6"/>
      <c r="AA544" s="6"/>
      <c r="AB544" s="111"/>
      <c r="AC544" s="24"/>
      <c r="AI544" s="111"/>
      <c r="AM544" s="111"/>
    </row>
    <row r="545" spans="1:39" x14ac:dyDescent="0.25">
      <c r="A545" s="10"/>
      <c r="B545" s="10"/>
      <c r="C545" s="2" t="s">
        <v>660</v>
      </c>
      <c r="D545" t="s">
        <v>1708</v>
      </c>
      <c r="E545" s="38" t="s">
        <v>524</v>
      </c>
      <c r="F545" s="38">
        <v>1</v>
      </c>
      <c r="G545" s="41">
        <v>1.601003898115021</v>
      </c>
      <c r="H545" s="41"/>
      <c r="I545" s="57" t="s">
        <v>1702</v>
      </c>
      <c r="J545" s="58">
        <v>2030.89</v>
      </c>
      <c r="K545" s="20">
        <v>0.62109999999999999</v>
      </c>
      <c r="L545" s="26">
        <f t="shared" si="38"/>
        <v>3.3246040967717945</v>
      </c>
      <c r="M545" s="60"/>
      <c r="N545" s="61" t="s">
        <v>29</v>
      </c>
      <c r="O545" s="24">
        <f t="shared" si="36"/>
        <v>0</v>
      </c>
      <c r="P545" s="163">
        <f t="shared" si="37"/>
        <v>1</v>
      </c>
      <c r="Q545" s="166">
        <v>19</v>
      </c>
      <c r="R545" s="166">
        <v>1</v>
      </c>
      <c r="S545" s="166">
        <v>1</v>
      </c>
      <c r="T545" s="20"/>
      <c r="U545" s="20"/>
      <c r="V545" s="20"/>
      <c r="W545" s="20"/>
      <c r="X545" s="20"/>
      <c r="Y545" s="20"/>
      <c r="Z545" s="6"/>
      <c r="AA545" s="6"/>
      <c r="AB545" s="111"/>
      <c r="AC545" s="24"/>
      <c r="AI545" s="111"/>
      <c r="AM545" s="111"/>
    </row>
    <row r="546" spans="1:39" x14ac:dyDescent="0.25">
      <c r="A546" s="10"/>
      <c r="B546" s="10"/>
      <c r="C546" s="2" t="s">
        <v>660</v>
      </c>
      <c r="D546" t="s">
        <v>1708</v>
      </c>
      <c r="E546" s="38" t="s">
        <v>525</v>
      </c>
      <c r="F546" s="38">
        <v>1</v>
      </c>
      <c r="G546" s="41">
        <v>1.6063823903545158</v>
      </c>
      <c r="H546" s="41"/>
      <c r="I546" s="57" t="s">
        <v>1702</v>
      </c>
      <c r="J546" s="58">
        <v>2030.89</v>
      </c>
      <c r="K546" s="20">
        <v>0.62109999999999999</v>
      </c>
      <c r="L546" s="26">
        <f t="shared" si="38"/>
        <v>3.3357729373692053</v>
      </c>
      <c r="M546" s="60"/>
      <c r="N546" s="61" t="s">
        <v>29</v>
      </c>
      <c r="O546" s="24">
        <f t="shared" si="36"/>
        <v>0</v>
      </c>
      <c r="P546" s="163">
        <f t="shared" si="37"/>
        <v>1</v>
      </c>
      <c r="Q546" s="166">
        <v>20</v>
      </c>
      <c r="R546" s="166">
        <v>1</v>
      </c>
      <c r="S546" s="166">
        <v>1</v>
      </c>
      <c r="T546" s="20"/>
      <c r="U546" s="20"/>
      <c r="V546" s="20"/>
      <c r="W546" s="20"/>
      <c r="X546" s="20"/>
      <c r="Y546" s="20"/>
      <c r="Z546" s="6"/>
      <c r="AA546" s="6"/>
      <c r="AB546" s="111"/>
      <c r="AC546" s="24"/>
      <c r="AI546" s="111"/>
      <c r="AM546" s="111"/>
    </row>
    <row r="547" spans="1:39" x14ac:dyDescent="0.25">
      <c r="A547" s="10"/>
      <c r="B547" s="10"/>
      <c r="C547" s="2" t="s">
        <v>660</v>
      </c>
      <c r="D547" t="s">
        <v>1708</v>
      </c>
      <c r="E547" s="38" t="s">
        <v>529</v>
      </c>
      <c r="F547" s="38">
        <v>1</v>
      </c>
      <c r="G547" s="41">
        <v>1.6024034246222085</v>
      </c>
      <c r="H547" s="41"/>
      <c r="I547" s="57" t="s">
        <v>1702</v>
      </c>
      <c r="J547" s="58">
        <v>2030.89</v>
      </c>
      <c r="K547" s="20">
        <v>0.62109999999999999</v>
      </c>
      <c r="L547" s="26">
        <f t="shared" si="38"/>
        <v>3.3275103180276044</v>
      </c>
      <c r="M547" s="60"/>
      <c r="N547" s="61" t="s">
        <v>29</v>
      </c>
      <c r="O547" s="24">
        <f t="shared" si="36"/>
        <v>0</v>
      </c>
      <c r="P547" s="163">
        <f t="shared" si="37"/>
        <v>1</v>
      </c>
      <c r="Q547" s="166">
        <v>21</v>
      </c>
      <c r="R547" s="166">
        <v>1</v>
      </c>
      <c r="S547" s="166">
        <v>1</v>
      </c>
      <c r="T547" s="20"/>
      <c r="U547" s="20"/>
      <c r="V547" s="20"/>
      <c r="W547" s="20"/>
      <c r="X547" s="20"/>
      <c r="Y547" s="20"/>
      <c r="Z547" s="6"/>
      <c r="AA547" s="6"/>
      <c r="AB547" s="111"/>
      <c r="AC547" s="24"/>
      <c r="AI547" s="111"/>
      <c r="AM547" s="111"/>
    </row>
    <row r="548" spans="1:39" x14ac:dyDescent="0.25">
      <c r="A548" s="10"/>
      <c r="B548" s="10"/>
      <c r="C548" s="2" t="s">
        <v>660</v>
      </c>
      <c r="D548" t="s">
        <v>1708</v>
      </c>
      <c r="E548" s="38" t="s">
        <v>530</v>
      </c>
      <c r="F548" s="38">
        <v>1</v>
      </c>
      <c r="G548" s="41">
        <v>1.5883177570093461</v>
      </c>
      <c r="H548" s="41"/>
      <c r="I548" s="57" t="s">
        <v>1702</v>
      </c>
      <c r="J548" s="58">
        <v>2030.89</v>
      </c>
      <c r="K548" s="20">
        <v>0.62109999999999999</v>
      </c>
      <c r="L548" s="26">
        <f t="shared" si="38"/>
        <v>3.2982603778453079</v>
      </c>
      <c r="M548" s="60"/>
      <c r="N548" s="61" t="s">
        <v>29</v>
      </c>
      <c r="O548" s="24">
        <f t="shared" si="36"/>
        <v>0</v>
      </c>
      <c r="P548" s="163">
        <f t="shared" si="37"/>
        <v>1</v>
      </c>
      <c r="Q548" s="166">
        <v>22</v>
      </c>
      <c r="R548" s="166">
        <v>1</v>
      </c>
      <c r="S548" s="166">
        <v>1</v>
      </c>
      <c r="T548" s="20"/>
      <c r="U548" s="20"/>
      <c r="V548" s="20"/>
      <c r="W548" s="20"/>
      <c r="X548" s="20"/>
      <c r="Y548" s="20"/>
      <c r="Z548" s="6"/>
      <c r="AA548" s="6"/>
      <c r="AB548" s="111"/>
      <c r="AC548" s="24"/>
      <c r="AI548" s="111"/>
      <c r="AM548" s="111"/>
    </row>
    <row r="549" spans="1:39" x14ac:dyDescent="0.25">
      <c r="A549" s="10"/>
      <c r="B549" s="10"/>
      <c r="C549" s="2" t="s">
        <v>660</v>
      </c>
      <c r="D549" t="s">
        <v>1708</v>
      </c>
      <c r="E549" s="38" t="s">
        <v>949</v>
      </c>
      <c r="F549" s="38">
        <v>1</v>
      </c>
      <c r="G549" s="41">
        <v>1.5784313725490198</v>
      </c>
      <c r="H549" s="41"/>
      <c r="I549" s="57" t="s">
        <v>1702</v>
      </c>
      <c r="J549" s="58">
        <v>2030.89</v>
      </c>
      <c r="K549" s="20">
        <v>0.62109999999999999</v>
      </c>
      <c r="L549" s="26">
        <f t="shared" si="38"/>
        <v>3.2777305625726783</v>
      </c>
      <c r="M549" s="60"/>
      <c r="N549" s="61" t="s">
        <v>29</v>
      </c>
      <c r="O549" s="24">
        <f t="shared" si="36"/>
        <v>0</v>
      </c>
      <c r="P549" s="163">
        <f t="shared" si="37"/>
        <v>1</v>
      </c>
      <c r="Q549" s="166">
        <v>23</v>
      </c>
      <c r="R549" s="166">
        <v>1</v>
      </c>
      <c r="S549" s="166">
        <v>1</v>
      </c>
      <c r="T549" s="20"/>
      <c r="U549" s="20"/>
      <c r="V549" s="20"/>
      <c r="W549" s="20"/>
      <c r="X549" s="20"/>
      <c r="Y549" s="20"/>
      <c r="Z549" s="6"/>
      <c r="AA549" s="6"/>
      <c r="AB549" s="111"/>
      <c r="AC549" s="24"/>
      <c r="AI549" s="111"/>
      <c r="AM549" s="111"/>
    </row>
    <row r="550" spans="1:39" x14ac:dyDescent="0.25">
      <c r="A550" s="10"/>
      <c r="B550" s="10"/>
      <c r="C550" s="2" t="s">
        <v>660</v>
      </c>
      <c r="D550" t="s">
        <v>1708</v>
      </c>
      <c r="E550" s="38" t="s">
        <v>950</v>
      </c>
      <c r="F550" s="38">
        <v>1</v>
      </c>
      <c r="G550" s="41">
        <v>1.6387729549248748</v>
      </c>
      <c r="H550" s="41"/>
      <c r="I550" s="57" t="s">
        <v>1702</v>
      </c>
      <c r="J550" s="58">
        <v>2030.89</v>
      </c>
      <c r="K550" s="20">
        <v>0.62109999999999999</v>
      </c>
      <c r="L550" s="26">
        <f t="shared" si="38"/>
        <v>3.4030343624001831</v>
      </c>
      <c r="M550" s="60"/>
      <c r="N550" s="61" t="s">
        <v>29</v>
      </c>
      <c r="O550" s="24">
        <f t="shared" si="36"/>
        <v>0</v>
      </c>
      <c r="P550" s="163">
        <f t="shared" si="37"/>
        <v>1</v>
      </c>
      <c r="Q550" s="166">
        <v>24</v>
      </c>
      <c r="R550" s="166">
        <v>1</v>
      </c>
      <c r="S550" s="166">
        <v>1</v>
      </c>
      <c r="T550" s="20"/>
      <c r="U550" s="20"/>
      <c r="V550" s="20"/>
      <c r="W550" s="20"/>
      <c r="X550" s="20"/>
      <c r="Y550" s="20"/>
      <c r="Z550" s="6"/>
      <c r="AA550" s="6"/>
      <c r="AB550" s="111"/>
      <c r="AC550" s="24"/>
      <c r="AI550" s="111"/>
      <c r="AM550" s="111"/>
    </row>
    <row r="551" spans="1:39" x14ac:dyDescent="0.25">
      <c r="A551" s="10"/>
      <c r="B551" s="10"/>
      <c r="C551" s="2" t="s">
        <v>660</v>
      </c>
      <c r="D551" t="s">
        <v>1708</v>
      </c>
      <c r="E551" s="38" t="s">
        <v>842</v>
      </c>
      <c r="F551" s="38">
        <v>1</v>
      </c>
      <c r="G551" s="41">
        <v>1.6036147828432696</v>
      </c>
      <c r="H551" s="41"/>
      <c r="I551" s="57" t="s">
        <v>1702</v>
      </c>
      <c r="J551" s="58">
        <v>2030.89</v>
      </c>
      <c r="K551" s="20">
        <v>0.62109999999999999</v>
      </c>
      <c r="L551" s="26">
        <f t="shared" si="38"/>
        <v>3.3300257937919922</v>
      </c>
      <c r="M551" s="60"/>
      <c r="N551" s="61" t="s">
        <v>29</v>
      </c>
      <c r="O551" s="24">
        <f t="shared" si="36"/>
        <v>0</v>
      </c>
      <c r="P551" s="163">
        <f t="shared" si="37"/>
        <v>1</v>
      </c>
      <c r="Q551" s="166">
        <v>25</v>
      </c>
      <c r="R551" s="166">
        <v>1</v>
      </c>
      <c r="S551" s="166">
        <v>1</v>
      </c>
      <c r="T551" s="20"/>
      <c r="U551" s="20"/>
      <c r="V551" s="20"/>
      <c r="W551" s="20"/>
      <c r="X551" s="20"/>
      <c r="Y551" s="20"/>
      <c r="Z551" s="6"/>
      <c r="AA551" s="6"/>
      <c r="AB551" s="111"/>
      <c r="AC551" s="24"/>
      <c r="AI551" s="111"/>
      <c r="AM551" s="111"/>
    </row>
    <row r="552" spans="1:39" x14ac:dyDescent="0.25">
      <c r="A552" s="10"/>
      <c r="B552" s="10"/>
      <c r="C552" s="2" t="s">
        <v>660</v>
      </c>
      <c r="D552" t="s">
        <v>1708</v>
      </c>
      <c r="E552" s="38" t="s">
        <v>954</v>
      </c>
      <c r="F552" s="38">
        <v>1</v>
      </c>
      <c r="G552" s="41">
        <v>1.5787651834602556</v>
      </c>
      <c r="H552" s="41"/>
      <c r="I552" s="57" t="s">
        <v>1702</v>
      </c>
      <c r="J552" s="58">
        <v>2030.89</v>
      </c>
      <c r="K552" s="20">
        <v>0.62109999999999999</v>
      </c>
      <c r="L552" s="26">
        <f t="shared" si="38"/>
        <v>3.2784237458462151</v>
      </c>
      <c r="M552" s="60"/>
      <c r="N552" s="61" t="s">
        <v>29</v>
      </c>
      <c r="O552" s="24">
        <f t="shared" si="36"/>
        <v>0</v>
      </c>
      <c r="P552" s="163">
        <f t="shared" si="37"/>
        <v>1</v>
      </c>
      <c r="Q552" s="166">
        <v>26</v>
      </c>
      <c r="R552" s="166">
        <v>1</v>
      </c>
      <c r="S552" s="166">
        <v>1</v>
      </c>
      <c r="T552" s="20"/>
      <c r="U552" s="20"/>
      <c r="V552" s="20"/>
      <c r="W552" s="20"/>
      <c r="X552" s="20"/>
      <c r="Y552" s="20"/>
      <c r="Z552" s="6"/>
      <c r="AA552" s="6"/>
      <c r="AB552" s="111"/>
      <c r="AC552" s="24"/>
      <c r="AI552" s="111"/>
      <c r="AM552" s="111"/>
    </row>
    <row r="553" spans="1:39" x14ac:dyDescent="0.25">
      <c r="A553" s="10"/>
      <c r="B553" s="10"/>
      <c r="C553" s="2" t="s">
        <v>660</v>
      </c>
      <c r="D553" t="s">
        <v>1704</v>
      </c>
      <c r="E553" s="38" t="s">
        <v>30</v>
      </c>
      <c r="F553" s="38">
        <v>1</v>
      </c>
      <c r="G553" s="41">
        <v>1.5594133492966176</v>
      </c>
      <c r="H553" s="41"/>
      <c r="I553" s="57" t="s">
        <v>1702</v>
      </c>
      <c r="J553" s="58">
        <v>2030.89</v>
      </c>
      <c r="K553" s="20">
        <v>0.62109999999999999</v>
      </c>
      <c r="L553" s="26">
        <f t="shared" si="38"/>
        <v>3.238238217743362</v>
      </c>
      <c r="M553" s="60"/>
      <c r="N553" s="61" t="s">
        <v>29</v>
      </c>
      <c r="O553" s="24">
        <f t="shared" si="36"/>
        <v>1</v>
      </c>
      <c r="P553" s="163">
        <f t="shared" si="37"/>
        <v>1</v>
      </c>
      <c r="Q553" s="166">
        <v>27</v>
      </c>
      <c r="R553" s="166">
        <v>1</v>
      </c>
      <c r="S553" s="166">
        <v>1</v>
      </c>
      <c r="T553" s="20"/>
      <c r="U553" s="20"/>
      <c r="V553" s="20"/>
      <c r="W553" s="20"/>
      <c r="X553" s="20"/>
      <c r="Y553" s="20"/>
      <c r="Z553" s="6"/>
      <c r="AA553" s="6"/>
      <c r="AB553" s="111"/>
      <c r="AC553" s="24"/>
      <c r="AI553" s="111"/>
      <c r="AM553" s="111"/>
    </row>
    <row r="554" spans="1:39" x14ac:dyDescent="0.25">
      <c r="A554" s="10"/>
      <c r="B554" s="10"/>
      <c r="C554" s="2" t="s">
        <v>660</v>
      </c>
      <c r="D554" t="s">
        <v>1704</v>
      </c>
      <c r="E554" s="38" t="s">
        <v>31</v>
      </c>
      <c r="F554" s="38">
        <v>1</v>
      </c>
      <c r="G554" s="41">
        <v>1.5694345025053684</v>
      </c>
      <c r="H554" s="41"/>
      <c r="I554" s="57" t="s">
        <v>1702</v>
      </c>
      <c r="J554" s="58">
        <v>2030.89</v>
      </c>
      <c r="K554" s="20">
        <v>0.62109999999999999</v>
      </c>
      <c r="L554" s="26">
        <f t="shared" si="38"/>
        <v>3.2590478903815212</v>
      </c>
      <c r="M554" s="60"/>
      <c r="N554" s="61" t="s">
        <v>29</v>
      </c>
      <c r="O554" s="24">
        <f t="shared" si="36"/>
        <v>0</v>
      </c>
      <c r="P554" s="163">
        <f t="shared" si="37"/>
        <v>1</v>
      </c>
      <c r="Q554" s="166">
        <v>28</v>
      </c>
      <c r="R554" s="166">
        <v>1</v>
      </c>
      <c r="S554" s="166">
        <v>1</v>
      </c>
      <c r="T554" s="20"/>
      <c r="U554" s="20"/>
      <c r="V554" s="20"/>
      <c r="W554" s="20"/>
      <c r="X554" s="20"/>
      <c r="Y554" s="20"/>
      <c r="Z554" s="6"/>
      <c r="AA554" s="6"/>
      <c r="AB554" s="111"/>
      <c r="AC554" s="24"/>
      <c r="AI554" s="111"/>
      <c r="AM554" s="111"/>
    </row>
    <row r="555" spans="1:39" x14ac:dyDescent="0.25">
      <c r="A555" s="10"/>
      <c r="B555" s="10"/>
      <c r="C555" s="2" t="s">
        <v>660</v>
      </c>
      <c r="D555" t="s">
        <v>1704</v>
      </c>
      <c r="E555" s="38" t="s">
        <v>32</v>
      </c>
      <c r="F555" s="38">
        <v>1</v>
      </c>
      <c r="G555" s="41">
        <v>1.5670573235914282</v>
      </c>
      <c r="H555" s="41"/>
      <c r="I555" s="57" t="s">
        <v>1702</v>
      </c>
      <c r="J555" s="58">
        <v>2030.89</v>
      </c>
      <c r="K555" s="20">
        <v>0.62109999999999999</v>
      </c>
      <c r="L555" s="26">
        <f t="shared" si="38"/>
        <v>3.2541115009290347</v>
      </c>
      <c r="M555" s="60"/>
      <c r="N555" s="61" t="s">
        <v>29</v>
      </c>
      <c r="O555" s="24">
        <f t="shared" si="36"/>
        <v>0</v>
      </c>
      <c r="P555" s="163">
        <f t="shared" si="37"/>
        <v>1</v>
      </c>
      <c r="Q555" s="166">
        <v>29</v>
      </c>
      <c r="R555" s="166">
        <v>1</v>
      </c>
      <c r="S555" s="166">
        <v>1</v>
      </c>
      <c r="T555" s="20"/>
      <c r="U555" s="20"/>
      <c r="V555" s="20"/>
      <c r="W555" s="20"/>
      <c r="X555" s="20"/>
      <c r="Y555" s="20"/>
      <c r="Z555" s="6"/>
      <c r="AA555" s="6"/>
      <c r="AB555" s="111"/>
      <c r="AC555" s="24"/>
      <c r="AI555" s="111"/>
      <c r="AM555" s="111"/>
    </row>
    <row r="556" spans="1:39" x14ac:dyDescent="0.25">
      <c r="A556" s="10"/>
      <c r="B556" s="10"/>
      <c r="C556" s="2" t="s">
        <v>660</v>
      </c>
      <c r="D556" t="s">
        <v>1704</v>
      </c>
      <c r="E556" s="38" t="s">
        <v>33</v>
      </c>
      <c r="F556" s="38">
        <v>1</v>
      </c>
      <c r="G556" s="41">
        <v>1.5778060548221196</v>
      </c>
      <c r="H556" s="41"/>
      <c r="I556" s="57" t="s">
        <v>1702</v>
      </c>
      <c r="J556" s="58">
        <v>2030.89</v>
      </c>
      <c r="K556" s="20">
        <v>0.62109999999999999</v>
      </c>
      <c r="L556" s="26">
        <f t="shared" si="38"/>
        <v>3.2764320436377248</v>
      </c>
      <c r="M556" s="60"/>
      <c r="N556" s="61" t="s">
        <v>29</v>
      </c>
      <c r="O556" s="24">
        <f t="shared" si="36"/>
        <v>0</v>
      </c>
      <c r="P556" s="163">
        <f t="shared" si="37"/>
        <v>1</v>
      </c>
      <c r="Q556" s="166">
        <v>30</v>
      </c>
      <c r="R556" s="166">
        <v>1</v>
      </c>
      <c r="S556" s="166">
        <v>1</v>
      </c>
      <c r="T556" s="20"/>
      <c r="U556" s="20"/>
      <c r="V556" s="20"/>
      <c r="W556" s="20"/>
      <c r="X556" s="20"/>
      <c r="Y556" s="20"/>
      <c r="Z556" s="6"/>
      <c r="AA556" s="6"/>
      <c r="AB556" s="111"/>
      <c r="AC556" s="24"/>
      <c r="AI556" s="111"/>
      <c r="AM556" s="111"/>
    </row>
    <row r="557" spans="1:39" x14ac:dyDescent="0.25">
      <c r="A557" s="10"/>
      <c r="B557" s="10"/>
      <c r="C557" s="2" t="s">
        <v>660</v>
      </c>
      <c r="D557" t="s">
        <v>1704</v>
      </c>
      <c r="E557" s="38" t="s">
        <v>34</v>
      </c>
      <c r="F557" s="38">
        <v>1</v>
      </c>
      <c r="G557" s="41">
        <v>1.5852488740714743</v>
      </c>
      <c r="H557" s="41"/>
      <c r="I557" s="57" t="s">
        <v>1702</v>
      </c>
      <c r="J557" s="58">
        <v>2030.89</v>
      </c>
      <c r="K557" s="20">
        <v>0.62109999999999999</v>
      </c>
      <c r="L557" s="26">
        <f t="shared" si="38"/>
        <v>3.291887613356868</v>
      </c>
      <c r="M557" s="60"/>
      <c r="N557" s="61" t="s">
        <v>29</v>
      </c>
      <c r="O557" s="24">
        <f t="shared" si="36"/>
        <v>0</v>
      </c>
      <c r="P557" s="163">
        <f t="shared" si="37"/>
        <v>1</v>
      </c>
      <c r="Q557" s="166">
        <v>31</v>
      </c>
      <c r="R557" s="166">
        <v>1</v>
      </c>
      <c r="S557" s="166">
        <v>1</v>
      </c>
      <c r="T557" s="20"/>
      <c r="U557" s="20"/>
      <c r="V557" s="20"/>
      <c r="W557" s="20"/>
      <c r="X557" s="20"/>
      <c r="Y557" s="20"/>
      <c r="Z557" s="6"/>
      <c r="AA557" s="6"/>
      <c r="AB557" s="111"/>
      <c r="AC557" s="24"/>
      <c r="AI557" s="111"/>
      <c r="AM557" s="111"/>
    </row>
    <row r="558" spans="1:39" x14ac:dyDescent="0.25">
      <c r="A558" s="10"/>
      <c r="B558" s="10"/>
      <c r="C558" s="2" t="s">
        <v>660</v>
      </c>
      <c r="D558" t="s">
        <v>1704</v>
      </c>
      <c r="E558" s="38" t="s">
        <v>518</v>
      </c>
      <c r="F558" s="38">
        <v>1</v>
      </c>
      <c r="G558" s="41">
        <v>1.569995566393261</v>
      </c>
      <c r="H558" s="41"/>
      <c r="I558" s="57" t="s">
        <v>1702</v>
      </c>
      <c r="J558" s="58">
        <v>2030.89</v>
      </c>
      <c r="K558" s="20">
        <v>0.62109999999999999</v>
      </c>
      <c r="L558" s="26">
        <f t="shared" si="38"/>
        <v>3.2602129814237322</v>
      </c>
      <c r="M558" s="60"/>
      <c r="N558" s="61" t="s">
        <v>29</v>
      </c>
      <c r="O558" s="24">
        <f t="shared" si="36"/>
        <v>0</v>
      </c>
      <c r="P558" s="163">
        <f t="shared" si="37"/>
        <v>1</v>
      </c>
      <c r="Q558" s="166">
        <v>32</v>
      </c>
      <c r="R558" s="166">
        <v>1</v>
      </c>
      <c r="S558" s="166">
        <v>1</v>
      </c>
      <c r="T558" s="20"/>
      <c r="U558" s="20"/>
      <c r="V558" s="20"/>
      <c r="W558" s="20"/>
      <c r="X558" s="20"/>
      <c r="Y558" s="20"/>
      <c r="Z558" s="6"/>
      <c r="AA558" s="6"/>
      <c r="AB558" s="111"/>
      <c r="AC558" s="24"/>
      <c r="AI558" s="111"/>
      <c r="AM558" s="111"/>
    </row>
    <row r="559" spans="1:39" x14ac:dyDescent="0.25">
      <c r="A559" s="10"/>
      <c r="B559" s="10"/>
      <c r="C559" s="2" t="s">
        <v>660</v>
      </c>
      <c r="D559" t="s">
        <v>1704</v>
      </c>
      <c r="E559" s="38" t="s">
        <v>519</v>
      </c>
      <c r="F559" s="38">
        <v>1</v>
      </c>
      <c r="G559" s="41">
        <v>1.598360655737705</v>
      </c>
      <c r="H559" s="41"/>
      <c r="I559" s="57" t="s">
        <v>1702</v>
      </c>
      <c r="J559" s="58">
        <v>2030.89</v>
      </c>
      <c r="K559" s="20">
        <v>0.62109999999999999</v>
      </c>
      <c r="L559" s="26">
        <f t="shared" si="38"/>
        <v>3.3191152066780654</v>
      </c>
      <c r="M559" s="60"/>
      <c r="N559" s="61" t="s">
        <v>29</v>
      </c>
      <c r="O559" s="24">
        <f t="shared" si="36"/>
        <v>0</v>
      </c>
      <c r="P559" s="163">
        <f t="shared" si="37"/>
        <v>1</v>
      </c>
      <c r="Q559" s="166">
        <v>33</v>
      </c>
      <c r="R559" s="166">
        <v>1</v>
      </c>
      <c r="S559" s="166">
        <v>1</v>
      </c>
      <c r="T559" s="20"/>
      <c r="U559" s="20"/>
      <c r="V559" s="20"/>
      <c r="W559" s="20"/>
      <c r="X559" s="20"/>
      <c r="Y559" s="20"/>
      <c r="Z559" s="6"/>
      <c r="AA559" s="6"/>
      <c r="AB559" s="111"/>
      <c r="AC559" s="24"/>
      <c r="AI559" s="111"/>
      <c r="AM559" s="111"/>
    </row>
    <row r="560" spans="1:39" x14ac:dyDescent="0.25">
      <c r="A560" s="10"/>
      <c r="B560" s="10"/>
      <c r="C560" s="2" t="s">
        <v>660</v>
      </c>
      <c r="D560" t="s">
        <v>1704</v>
      </c>
      <c r="E560" s="38" t="s">
        <v>520</v>
      </c>
      <c r="F560" s="38">
        <v>1</v>
      </c>
      <c r="G560" s="41">
        <v>1.5656446960794788</v>
      </c>
      <c r="H560" s="41"/>
      <c r="I560" s="57" t="s">
        <v>1702</v>
      </c>
      <c r="J560" s="58">
        <v>2030.89</v>
      </c>
      <c r="K560" s="20">
        <v>0.62109999999999999</v>
      </c>
      <c r="L560" s="26">
        <f t="shared" si="38"/>
        <v>3.2511780744589496</v>
      </c>
      <c r="M560" s="60"/>
      <c r="N560" s="61" t="s">
        <v>29</v>
      </c>
      <c r="O560" s="24">
        <f t="shared" si="36"/>
        <v>0</v>
      </c>
      <c r="P560" s="163">
        <f t="shared" si="37"/>
        <v>1</v>
      </c>
      <c r="Q560" s="166">
        <v>34</v>
      </c>
      <c r="R560" s="166">
        <v>1</v>
      </c>
      <c r="S560" s="166">
        <v>1</v>
      </c>
      <c r="T560" s="20"/>
      <c r="U560" s="20"/>
      <c r="V560" s="20"/>
      <c r="W560" s="20"/>
      <c r="X560" s="20"/>
      <c r="Y560" s="20"/>
      <c r="Z560" s="6"/>
      <c r="AA560" s="6"/>
      <c r="AB560" s="111"/>
      <c r="AC560" s="24"/>
      <c r="AI560" s="111"/>
      <c r="AM560" s="111"/>
    </row>
    <row r="561" spans="1:39" x14ac:dyDescent="0.25">
      <c r="A561" s="10"/>
      <c r="B561" s="10"/>
      <c r="C561" s="2" t="s">
        <v>660</v>
      </c>
      <c r="D561" t="s">
        <v>1704</v>
      </c>
      <c r="E561" s="38" t="s">
        <v>521</v>
      </c>
      <c r="F561" s="38">
        <v>1</v>
      </c>
      <c r="G561" s="41">
        <v>1.5828392799396358</v>
      </c>
      <c r="H561" s="41"/>
      <c r="I561" s="57" t="s">
        <v>1702</v>
      </c>
      <c r="J561" s="58">
        <v>2030.89</v>
      </c>
      <c r="K561" s="20">
        <v>0.62109999999999999</v>
      </c>
      <c r="L561" s="26">
        <f t="shared" si="38"/>
        <v>3.2868839112848742</v>
      </c>
      <c r="M561" s="60"/>
      <c r="N561" s="61" t="s">
        <v>29</v>
      </c>
      <c r="O561" s="24">
        <f t="shared" si="36"/>
        <v>0</v>
      </c>
      <c r="P561" s="163">
        <f t="shared" si="37"/>
        <v>1</v>
      </c>
      <c r="Q561" s="166">
        <v>35</v>
      </c>
      <c r="R561" s="166">
        <v>1</v>
      </c>
      <c r="S561" s="166">
        <v>1</v>
      </c>
      <c r="T561" s="20"/>
      <c r="U561" s="20"/>
      <c r="V561" s="20"/>
      <c r="W561" s="20"/>
      <c r="X561" s="20"/>
      <c r="Y561" s="20"/>
      <c r="Z561" s="6"/>
      <c r="AA561" s="6"/>
      <c r="AB561" s="111"/>
      <c r="AC561" s="24"/>
      <c r="AI561" s="111"/>
      <c r="AM561" s="111"/>
    </row>
    <row r="562" spans="1:39" x14ac:dyDescent="0.25">
      <c r="A562" s="10"/>
      <c r="B562" s="10"/>
      <c r="C562" s="2" t="s">
        <v>660</v>
      </c>
      <c r="D562" t="s">
        <v>1704</v>
      </c>
      <c r="E562" s="38" t="s">
        <v>524</v>
      </c>
      <c r="F562" s="38">
        <v>1</v>
      </c>
      <c r="G562" s="41">
        <v>1.5845174491303853</v>
      </c>
      <c r="H562" s="41"/>
      <c r="I562" s="57" t="s">
        <v>1702</v>
      </c>
      <c r="J562" s="58">
        <v>2030.89</v>
      </c>
      <c r="K562" s="20">
        <v>0.62109999999999999</v>
      </c>
      <c r="L562" s="26">
        <f t="shared" si="38"/>
        <v>3.290368754871583</v>
      </c>
      <c r="M562" s="60"/>
      <c r="N562" s="61" t="s">
        <v>29</v>
      </c>
      <c r="O562" s="24">
        <f t="shared" si="36"/>
        <v>0</v>
      </c>
      <c r="P562" s="163">
        <f t="shared" si="37"/>
        <v>1</v>
      </c>
      <c r="Q562" s="166">
        <v>36</v>
      </c>
      <c r="R562" s="166">
        <v>1</v>
      </c>
      <c r="S562" s="166">
        <v>1</v>
      </c>
      <c r="T562" s="20"/>
      <c r="U562" s="20"/>
      <c r="V562" s="20"/>
      <c r="W562" s="20"/>
      <c r="X562" s="20"/>
      <c r="Y562" s="20"/>
      <c r="Z562" s="6"/>
      <c r="AA562" s="6"/>
      <c r="AB562" s="111"/>
      <c r="AC562" s="24"/>
      <c r="AI562" s="111"/>
      <c r="AM562" s="111"/>
    </row>
    <row r="563" spans="1:39" x14ac:dyDescent="0.25">
      <c r="A563" s="10"/>
      <c r="B563" s="10"/>
      <c r="C563" s="2" t="s">
        <v>660</v>
      </c>
      <c r="D563" t="s">
        <v>1704</v>
      </c>
      <c r="E563" s="38" t="s">
        <v>525</v>
      </c>
      <c r="F563" s="38">
        <v>1</v>
      </c>
      <c r="G563" s="41">
        <v>1.5964594440706041</v>
      </c>
      <c r="H563" s="41"/>
      <c r="I563" s="57" t="s">
        <v>1702</v>
      </c>
      <c r="J563" s="58">
        <v>2030.89</v>
      </c>
      <c r="K563" s="20">
        <v>0.62109999999999999</v>
      </c>
      <c r="L563" s="26">
        <f t="shared" si="38"/>
        <v>3.315167198740848</v>
      </c>
      <c r="M563" s="60"/>
      <c r="N563" s="61" t="s">
        <v>29</v>
      </c>
      <c r="O563" s="24">
        <f t="shared" si="36"/>
        <v>0</v>
      </c>
      <c r="P563" s="163">
        <f t="shared" si="37"/>
        <v>1</v>
      </c>
      <c r="Q563" s="166">
        <v>37</v>
      </c>
      <c r="R563" s="166">
        <v>1</v>
      </c>
      <c r="S563" s="166">
        <v>1</v>
      </c>
      <c r="T563" s="20"/>
      <c r="U563" s="20"/>
      <c r="V563" s="20"/>
      <c r="W563" s="20"/>
      <c r="X563" s="20"/>
      <c r="Y563" s="20"/>
      <c r="Z563" s="6"/>
      <c r="AA563" s="6"/>
      <c r="AB563" s="111"/>
      <c r="AC563" s="24"/>
      <c r="AI563" s="111"/>
      <c r="AM563" s="111"/>
    </row>
    <row r="564" spans="1:39" x14ac:dyDescent="0.25">
      <c r="A564" s="10"/>
      <c r="B564" s="10"/>
      <c r="C564" s="2" t="s">
        <v>660</v>
      </c>
      <c r="D564" t="s">
        <v>1704</v>
      </c>
      <c r="E564" s="38" t="s">
        <v>529</v>
      </c>
      <c r="F564" s="38">
        <v>1</v>
      </c>
      <c r="G564" s="41">
        <v>1.5901881224640353</v>
      </c>
      <c r="H564" s="41"/>
      <c r="I564" s="57" t="s">
        <v>1702</v>
      </c>
      <c r="J564" s="58">
        <v>2030.89</v>
      </c>
      <c r="K564" s="20">
        <v>0.62109999999999999</v>
      </c>
      <c r="L564" s="26">
        <f t="shared" si="38"/>
        <v>3.3021443313200249</v>
      </c>
      <c r="M564" s="60"/>
      <c r="N564" s="61" t="s">
        <v>29</v>
      </c>
      <c r="O564" s="24">
        <f t="shared" si="36"/>
        <v>0</v>
      </c>
      <c r="P564" s="163">
        <f t="shared" si="37"/>
        <v>1</v>
      </c>
      <c r="Q564" s="166">
        <v>38</v>
      </c>
      <c r="R564" s="166">
        <v>1</v>
      </c>
      <c r="S564" s="166">
        <v>1</v>
      </c>
      <c r="T564" s="20"/>
      <c r="U564" s="20"/>
      <c r="V564" s="20"/>
      <c r="W564" s="20"/>
      <c r="X564" s="20"/>
      <c r="Y564" s="20"/>
      <c r="Z564" s="6"/>
      <c r="AA564" s="6"/>
      <c r="AB564" s="111"/>
      <c r="AC564" s="24"/>
      <c r="AI564" s="111"/>
      <c r="AM564" s="111"/>
    </row>
    <row r="565" spans="1:39" x14ac:dyDescent="0.25">
      <c r="A565" s="10"/>
      <c r="B565" s="10"/>
      <c r="C565" s="2" t="s">
        <v>660</v>
      </c>
      <c r="D565" t="s">
        <v>1704</v>
      </c>
      <c r="E565" s="38" t="s">
        <v>530</v>
      </c>
      <c r="F565" s="38">
        <v>1</v>
      </c>
      <c r="G565" s="41">
        <v>1.5979807251032583</v>
      </c>
      <c r="H565" s="41"/>
      <c r="I565" s="57" t="s">
        <v>1702</v>
      </c>
      <c r="J565" s="58">
        <v>2030.89</v>
      </c>
      <c r="K565" s="20">
        <v>0.62109999999999999</v>
      </c>
      <c r="L565" s="26">
        <f t="shared" si="38"/>
        <v>3.318326252356806</v>
      </c>
      <c r="M565" s="60"/>
      <c r="N565" s="61" t="s">
        <v>29</v>
      </c>
      <c r="O565" s="24">
        <f t="shared" si="36"/>
        <v>0</v>
      </c>
      <c r="P565" s="163">
        <f t="shared" si="37"/>
        <v>1</v>
      </c>
      <c r="Q565" s="166">
        <v>39</v>
      </c>
      <c r="R565" s="166">
        <v>1</v>
      </c>
      <c r="S565" s="166">
        <v>1</v>
      </c>
      <c r="T565" s="20"/>
      <c r="U565" s="20"/>
      <c r="V565" s="20"/>
      <c r="W565" s="20"/>
      <c r="X565" s="20"/>
      <c r="Y565" s="20"/>
      <c r="Z565" s="6"/>
      <c r="AA565" s="6"/>
      <c r="AB565" s="111"/>
      <c r="AC565" s="24"/>
      <c r="AI565" s="111"/>
      <c r="AM565" s="111"/>
    </row>
    <row r="566" spans="1:39" x14ac:dyDescent="0.25">
      <c r="A566" s="10"/>
      <c r="B566" s="10"/>
      <c r="C566" s="2" t="s">
        <v>660</v>
      </c>
      <c r="D566" t="s">
        <v>1704</v>
      </c>
      <c r="E566" s="38" t="s">
        <v>949</v>
      </c>
      <c r="F566" s="38">
        <v>1</v>
      </c>
      <c r="G566" s="41">
        <v>1.6158262470887721</v>
      </c>
      <c r="H566" s="41"/>
      <c r="I566" s="57" t="s">
        <v>1702</v>
      </c>
      <c r="J566" s="58">
        <v>2030.89</v>
      </c>
      <c r="K566" s="20">
        <v>0.62109999999999999</v>
      </c>
      <c r="L566" s="26">
        <f t="shared" si="38"/>
        <v>3.3553838107874405</v>
      </c>
      <c r="M566" s="60"/>
      <c r="N566" s="61" t="s">
        <v>29</v>
      </c>
      <c r="O566" s="24">
        <f t="shared" si="36"/>
        <v>0</v>
      </c>
      <c r="P566" s="163">
        <f t="shared" si="37"/>
        <v>1</v>
      </c>
      <c r="Q566" s="166">
        <v>40</v>
      </c>
      <c r="R566" s="166">
        <v>1</v>
      </c>
      <c r="S566" s="166">
        <v>1</v>
      </c>
      <c r="T566" s="20"/>
      <c r="U566" s="20"/>
      <c r="V566" s="20"/>
      <c r="W566" s="20"/>
      <c r="X566" s="20"/>
      <c r="Y566" s="20"/>
      <c r="Z566" s="6"/>
      <c r="AA566" s="6"/>
      <c r="AB566" s="111"/>
      <c r="AC566" s="24"/>
      <c r="AI566" s="111"/>
      <c r="AM566" s="111"/>
    </row>
    <row r="567" spans="1:39" x14ac:dyDescent="0.25">
      <c r="A567" s="10"/>
      <c r="B567" s="10"/>
      <c r="C567" s="2" t="s">
        <v>660</v>
      </c>
      <c r="D567" t="s">
        <v>1704</v>
      </c>
      <c r="E567" s="38" t="s">
        <v>950</v>
      </c>
      <c r="F567" s="38">
        <v>1</v>
      </c>
      <c r="G567" s="41">
        <v>1.5666249523913163</v>
      </c>
      <c r="H567" s="41"/>
      <c r="I567" s="57" t="s">
        <v>1702</v>
      </c>
      <c r="J567" s="58">
        <v>2030.89</v>
      </c>
      <c r="K567" s="20">
        <v>0.62109999999999999</v>
      </c>
      <c r="L567" s="26">
        <f t="shared" si="38"/>
        <v>3.2532136498588962</v>
      </c>
      <c r="M567" s="60"/>
      <c r="N567" s="61" t="s">
        <v>29</v>
      </c>
      <c r="O567" s="24">
        <f t="shared" si="36"/>
        <v>0</v>
      </c>
      <c r="P567" s="163">
        <f t="shared" si="37"/>
        <v>1</v>
      </c>
      <c r="Q567" s="166">
        <v>41</v>
      </c>
      <c r="R567" s="166">
        <v>1</v>
      </c>
      <c r="S567" s="166">
        <v>1</v>
      </c>
      <c r="T567" s="20"/>
      <c r="U567" s="20"/>
      <c r="V567" s="20"/>
      <c r="W567" s="20"/>
      <c r="X567" s="20"/>
      <c r="Y567" s="20"/>
      <c r="Z567" s="6"/>
      <c r="AA567" s="6"/>
      <c r="AB567" s="111"/>
      <c r="AC567" s="24"/>
      <c r="AI567" s="111"/>
      <c r="AM567" s="111"/>
    </row>
    <row r="568" spans="1:39" x14ac:dyDescent="0.25">
      <c r="A568" s="10"/>
      <c r="B568" s="10"/>
      <c r="C568" s="2" t="s">
        <v>660</v>
      </c>
      <c r="D568" t="s">
        <v>1704</v>
      </c>
      <c r="E568" s="38" t="s">
        <v>842</v>
      </c>
      <c r="F568" s="38">
        <v>1</v>
      </c>
      <c r="G568" s="41">
        <v>1.5944091061265484</v>
      </c>
      <c r="H568" s="41"/>
      <c r="I568" s="57" t="s">
        <v>1702</v>
      </c>
      <c r="J568" s="58">
        <v>2030.89</v>
      </c>
      <c r="K568" s="20">
        <v>0.62109999999999999</v>
      </c>
      <c r="L568" s="26">
        <f t="shared" si="38"/>
        <v>3.3109095189584319</v>
      </c>
      <c r="M568" s="60"/>
      <c r="N568" s="61" t="s">
        <v>29</v>
      </c>
      <c r="O568" s="24">
        <f t="shared" si="36"/>
        <v>0</v>
      </c>
      <c r="P568" s="163">
        <f t="shared" si="37"/>
        <v>1</v>
      </c>
      <c r="Q568" s="166">
        <v>42</v>
      </c>
      <c r="R568" s="166">
        <v>1</v>
      </c>
      <c r="S568" s="166">
        <v>1</v>
      </c>
      <c r="T568" s="20"/>
      <c r="U568" s="20"/>
      <c r="V568" s="20"/>
      <c r="W568" s="20"/>
      <c r="X568" s="20"/>
      <c r="Y568" s="20"/>
      <c r="Z568" s="6"/>
      <c r="AA568" s="6"/>
      <c r="AB568" s="111"/>
      <c r="AC568" s="24"/>
      <c r="AI568" s="111"/>
      <c r="AM568" s="111"/>
    </row>
    <row r="569" spans="1:39" x14ac:dyDescent="0.25">
      <c r="A569" s="10"/>
      <c r="B569" s="10"/>
      <c r="C569" s="2" t="s">
        <v>660</v>
      </c>
      <c r="D569" t="s">
        <v>1704</v>
      </c>
      <c r="E569" s="38" t="s">
        <v>954</v>
      </c>
      <c r="F569" s="38">
        <v>1</v>
      </c>
      <c r="G569" s="41">
        <v>1.5744777018883085</v>
      </c>
      <c r="H569" s="41"/>
      <c r="I569" s="57" t="s">
        <v>1702</v>
      </c>
      <c r="J569" s="58">
        <v>2030.89</v>
      </c>
      <c r="K569" s="20">
        <v>0.62109999999999999</v>
      </c>
      <c r="L569" s="26">
        <f t="shared" si="38"/>
        <v>3.269520470335324</v>
      </c>
      <c r="M569" s="60"/>
      <c r="N569" s="61" t="s">
        <v>29</v>
      </c>
      <c r="O569" s="24">
        <f t="shared" si="36"/>
        <v>0</v>
      </c>
      <c r="P569" s="163">
        <f t="shared" si="37"/>
        <v>1</v>
      </c>
      <c r="Q569" s="166">
        <v>43</v>
      </c>
      <c r="R569" s="166">
        <v>1</v>
      </c>
      <c r="S569" s="166">
        <v>1</v>
      </c>
      <c r="T569" s="20"/>
      <c r="U569" s="20"/>
      <c r="V569" s="20"/>
      <c r="W569" s="20"/>
      <c r="X569" s="20"/>
      <c r="Y569" s="20"/>
      <c r="Z569" s="6"/>
      <c r="AA569" s="6"/>
      <c r="AB569" s="111"/>
      <c r="AC569" s="24"/>
      <c r="AI569" s="111"/>
      <c r="AM569" s="111"/>
    </row>
    <row r="570" spans="1:39" x14ac:dyDescent="0.25">
      <c r="A570" s="10"/>
      <c r="B570" s="10"/>
      <c r="C570" s="2" t="s">
        <v>660</v>
      </c>
      <c r="D570" t="s">
        <v>1704</v>
      </c>
      <c r="E570" s="38" t="s">
        <v>955</v>
      </c>
      <c r="F570" s="38">
        <v>1</v>
      </c>
      <c r="G570" s="41">
        <v>1.5931367113870718</v>
      </c>
      <c r="H570" s="41"/>
      <c r="I570" s="57" t="s">
        <v>1702</v>
      </c>
      <c r="J570" s="58">
        <v>2030.89</v>
      </c>
      <c r="K570" s="20">
        <v>0.62109999999999999</v>
      </c>
      <c r="L570" s="26">
        <f t="shared" si="38"/>
        <v>3.3082672963076587</v>
      </c>
      <c r="M570" s="60"/>
      <c r="N570" s="61" t="s">
        <v>29</v>
      </c>
      <c r="O570" s="24">
        <f t="shared" si="36"/>
        <v>0</v>
      </c>
      <c r="P570" s="163">
        <f t="shared" si="37"/>
        <v>1</v>
      </c>
      <c r="Q570" s="166">
        <v>44</v>
      </c>
      <c r="R570" s="166">
        <v>1</v>
      </c>
      <c r="S570" s="166">
        <v>1</v>
      </c>
      <c r="T570" s="20"/>
      <c r="U570" s="20"/>
      <c r="V570" s="20"/>
      <c r="W570" s="20"/>
      <c r="X570" s="20"/>
      <c r="Y570" s="20"/>
      <c r="Z570" s="6"/>
      <c r="AA570" s="6"/>
      <c r="AB570" s="111"/>
      <c r="AC570" s="24"/>
      <c r="AI570" s="111"/>
      <c r="AM570" s="111"/>
    </row>
    <row r="571" spans="1:39" x14ac:dyDescent="0.25">
      <c r="A571" s="10"/>
      <c r="B571" s="10"/>
      <c r="C571" s="2" t="s">
        <v>660</v>
      </c>
      <c r="D571" t="s">
        <v>1704</v>
      </c>
      <c r="E571" s="38" t="s">
        <v>956</v>
      </c>
      <c r="F571" s="38">
        <v>1</v>
      </c>
      <c r="G571" s="41">
        <v>1.5423521621759282</v>
      </c>
      <c r="H571" s="41"/>
      <c r="I571" s="57" t="s">
        <v>1702</v>
      </c>
      <c r="J571" s="58">
        <v>2030.89</v>
      </c>
      <c r="K571" s="20">
        <v>0.62109999999999999</v>
      </c>
      <c r="L571" s="26">
        <f t="shared" si="38"/>
        <v>3.2028093892039582</v>
      </c>
      <c r="M571" s="60"/>
      <c r="N571" s="61" t="s">
        <v>29</v>
      </c>
      <c r="O571" s="24">
        <f t="shared" si="36"/>
        <v>0</v>
      </c>
      <c r="P571" s="163">
        <f t="shared" si="37"/>
        <v>1</v>
      </c>
      <c r="Q571" s="166">
        <v>45</v>
      </c>
      <c r="R571" s="166">
        <v>1</v>
      </c>
      <c r="S571" s="166">
        <v>1</v>
      </c>
      <c r="T571" s="20"/>
      <c r="U571" s="20"/>
      <c r="V571" s="20"/>
      <c r="W571" s="20"/>
      <c r="X571" s="20"/>
      <c r="Y571" s="20"/>
      <c r="Z571" s="6"/>
      <c r="AA571" s="6"/>
      <c r="AB571" s="111"/>
      <c r="AC571" s="24"/>
      <c r="AI571" s="111"/>
      <c r="AM571" s="111"/>
    </row>
    <row r="572" spans="1:39" x14ac:dyDescent="0.25">
      <c r="A572" s="10"/>
      <c r="B572" s="10"/>
      <c r="C572" s="2" t="s">
        <v>660</v>
      </c>
      <c r="D572" t="s">
        <v>1704</v>
      </c>
      <c r="E572" s="38" t="s">
        <v>957</v>
      </c>
      <c r="F572" s="38">
        <v>1</v>
      </c>
      <c r="G572" s="41">
        <v>1.591679176495818</v>
      </c>
      <c r="H572" s="41"/>
      <c r="I572" s="57" t="s">
        <v>1702</v>
      </c>
      <c r="J572" s="58">
        <v>2030.89</v>
      </c>
      <c r="K572" s="20">
        <v>0.62109999999999999</v>
      </c>
      <c r="L572" s="26">
        <f t="shared" si="38"/>
        <v>3.3052406163124659</v>
      </c>
      <c r="M572" s="60"/>
      <c r="N572" s="61" t="s">
        <v>29</v>
      </c>
      <c r="O572" s="24">
        <f t="shared" si="36"/>
        <v>0</v>
      </c>
      <c r="P572" s="163">
        <f t="shared" si="37"/>
        <v>1</v>
      </c>
      <c r="Q572" s="166">
        <v>46</v>
      </c>
      <c r="R572" s="166">
        <v>1</v>
      </c>
      <c r="S572" s="166">
        <v>1</v>
      </c>
      <c r="T572" s="20"/>
      <c r="U572" s="20"/>
      <c r="V572" s="20"/>
      <c r="W572" s="20"/>
      <c r="X572" s="20"/>
      <c r="Y572" s="20"/>
      <c r="Z572" s="6"/>
      <c r="AA572" s="6"/>
      <c r="AB572" s="111"/>
      <c r="AC572" s="24"/>
      <c r="AI572" s="111"/>
      <c r="AM572" s="111"/>
    </row>
    <row r="573" spans="1:39" x14ac:dyDescent="0.25">
      <c r="A573" s="10"/>
      <c r="B573" s="10"/>
      <c r="C573" s="2" t="s">
        <v>660</v>
      </c>
      <c r="D573" s="118" t="s">
        <v>1824</v>
      </c>
      <c r="E573" s="38" t="s">
        <v>30</v>
      </c>
      <c r="F573" s="38">
        <v>1</v>
      </c>
      <c r="G573" s="41">
        <v>1.6022579244463742</v>
      </c>
      <c r="H573" s="41">
        <v>1.4196741282168419</v>
      </c>
      <c r="I573" s="57" t="s">
        <v>1702</v>
      </c>
      <c r="J573" s="58">
        <v>2030.89</v>
      </c>
      <c r="K573" s="20">
        <v>0.62109999999999999</v>
      </c>
      <c r="L573" s="26">
        <v>3.327208176052042</v>
      </c>
      <c r="M573" s="60">
        <v>40.282211867114412</v>
      </c>
      <c r="N573" s="61" t="s">
        <v>29</v>
      </c>
      <c r="O573" s="24">
        <f t="shared" si="36"/>
        <v>1</v>
      </c>
      <c r="P573" s="163">
        <f t="shared" si="37"/>
        <v>1</v>
      </c>
      <c r="Q573" s="166">
        <v>47</v>
      </c>
      <c r="R573" s="166">
        <v>1</v>
      </c>
      <c r="S573" s="166">
        <v>1</v>
      </c>
      <c r="T573" s="20"/>
      <c r="U573" s="20"/>
      <c r="V573" s="20"/>
      <c r="W573" s="20"/>
      <c r="X573" s="20"/>
      <c r="Y573" s="20"/>
      <c r="Z573" s="6"/>
      <c r="AA573" s="6"/>
      <c r="AB573" s="111"/>
      <c r="AC573" s="24"/>
      <c r="AI573" s="111"/>
      <c r="AM573" s="111"/>
    </row>
    <row r="574" spans="1:39" x14ac:dyDescent="0.25">
      <c r="A574" s="10"/>
      <c r="B574" s="10"/>
      <c r="C574" s="2" t="s">
        <v>660</v>
      </c>
      <c r="D574" s="118" t="s">
        <v>1824</v>
      </c>
      <c r="E574" s="38" t="s">
        <v>31</v>
      </c>
      <c r="F574" s="38">
        <v>1</v>
      </c>
      <c r="G574" s="41">
        <v>1.5615401987353206</v>
      </c>
      <c r="H574" s="41">
        <v>1.4228890095247495</v>
      </c>
      <c r="I574" s="57" t="s">
        <v>1702</v>
      </c>
      <c r="J574" s="58">
        <v>2030.89</v>
      </c>
      <c r="K574" s="20">
        <v>0.62109999999999999</v>
      </c>
      <c r="L574" s="26">
        <v>3.2426547793553939</v>
      </c>
      <c r="M574" s="60">
        <v>39.739578692828673</v>
      </c>
      <c r="N574" s="61" t="s">
        <v>29</v>
      </c>
      <c r="O574" s="24">
        <f t="shared" si="36"/>
        <v>0</v>
      </c>
      <c r="P574" s="163">
        <f t="shared" si="37"/>
        <v>1</v>
      </c>
      <c r="Q574" s="166">
        <v>48</v>
      </c>
      <c r="R574" s="166">
        <v>1</v>
      </c>
      <c r="S574" s="166">
        <v>1</v>
      </c>
      <c r="T574" s="20"/>
      <c r="U574" s="20"/>
      <c r="V574" s="20"/>
      <c r="W574" s="20"/>
      <c r="X574" s="20"/>
      <c r="Y574" s="20"/>
      <c r="Z574" s="6"/>
      <c r="AA574" s="6"/>
      <c r="AB574" s="111"/>
      <c r="AC574" s="24"/>
      <c r="AI574" s="111"/>
      <c r="AM574" s="111"/>
    </row>
    <row r="575" spans="1:39" x14ac:dyDescent="0.25">
      <c r="A575" s="10"/>
      <c r="B575" s="10"/>
      <c r="C575" s="2" t="s">
        <v>660</v>
      </c>
      <c r="D575" s="118" t="s">
        <v>1824</v>
      </c>
      <c r="E575" s="38" t="s">
        <v>32</v>
      </c>
      <c r="F575" s="38">
        <v>1</v>
      </c>
      <c r="G575" s="41">
        <v>1.5778158407654597</v>
      </c>
      <c r="H575" s="41">
        <v>1.4241226169844021</v>
      </c>
      <c r="I575" s="57" t="s">
        <v>1702</v>
      </c>
      <c r="J575" s="58">
        <v>2030.89</v>
      </c>
      <c r="K575" s="20">
        <v>0.62109999999999999</v>
      </c>
      <c r="L575" s="26">
        <v>3.2764523648795136</v>
      </c>
      <c r="M575" s="60">
        <v>39.924440526222803</v>
      </c>
      <c r="N575" s="61" t="s">
        <v>29</v>
      </c>
      <c r="O575" s="24">
        <f t="shared" si="36"/>
        <v>0</v>
      </c>
      <c r="P575" s="163">
        <f t="shared" si="37"/>
        <v>1</v>
      </c>
      <c r="Q575" s="166">
        <v>49</v>
      </c>
      <c r="R575" s="166">
        <v>1</v>
      </c>
      <c r="S575" s="166">
        <v>1</v>
      </c>
      <c r="T575" s="20"/>
      <c r="U575" s="20"/>
      <c r="V575" s="20"/>
      <c r="W575" s="20"/>
      <c r="X575" s="20"/>
      <c r="Y575" s="20"/>
      <c r="Z575" s="6"/>
      <c r="AA575" s="6"/>
      <c r="AB575" s="111"/>
      <c r="AC575" s="24"/>
      <c r="AI575" s="111"/>
      <c r="AM575" s="111"/>
    </row>
    <row r="576" spans="1:39" x14ac:dyDescent="0.25">
      <c r="A576" s="10"/>
      <c r="B576" s="10"/>
      <c r="C576" s="2" t="s">
        <v>660</v>
      </c>
      <c r="D576" s="118" t="s">
        <v>1824</v>
      </c>
      <c r="E576" s="38" t="s">
        <v>33</v>
      </c>
      <c r="F576" s="38">
        <v>1</v>
      </c>
      <c r="G576" s="41">
        <v>1.5905002961925789</v>
      </c>
      <c r="H576" s="41">
        <v>1.4229523586012673</v>
      </c>
      <c r="I576" s="57" t="s">
        <v>1702</v>
      </c>
      <c r="J576" s="58">
        <v>2030.89</v>
      </c>
      <c r="K576" s="20">
        <v>0.62109999999999999</v>
      </c>
      <c r="L576" s="26">
        <v>3.3027925833686571</v>
      </c>
      <c r="M576" s="60">
        <v>40.095533556188641</v>
      </c>
      <c r="N576" s="61" t="s">
        <v>29</v>
      </c>
      <c r="O576" s="24">
        <f t="shared" si="36"/>
        <v>0</v>
      </c>
      <c r="P576" s="163">
        <f t="shared" si="37"/>
        <v>1</v>
      </c>
      <c r="Q576" s="166">
        <v>50</v>
      </c>
      <c r="R576" s="166">
        <v>1</v>
      </c>
      <c r="S576" s="166">
        <v>1</v>
      </c>
      <c r="T576" s="20"/>
      <c r="U576" s="20"/>
      <c r="V576" s="20"/>
      <c r="W576" s="20"/>
      <c r="X576" s="20"/>
      <c r="Y576" s="20"/>
      <c r="Z576" s="6"/>
      <c r="AA576" s="6"/>
      <c r="AB576" s="111"/>
      <c r="AC576" s="24"/>
      <c r="AI576" s="111"/>
      <c r="AM576" s="111"/>
    </row>
    <row r="577" spans="1:39" x14ac:dyDescent="0.25">
      <c r="A577" s="10"/>
      <c r="B577" s="10"/>
      <c r="C577" s="2" t="s">
        <v>660</v>
      </c>
      <c r="D577" s="118" t="s">
        <v>1824</v>
      </c>
      <c r="E577" s="38" t="s">
        <v>34</v>
      </c>
      <c r="F577" s="38">
        <v>1</v>
      </c>
      <c r="G577" s="41">
        <v>1.559350151593158</v>
      </c>
      <c r="H577" s="41">
        <v>1.4177536592651596</v>
      </c>
      <c r="I577" s="57" t="s">
        <v>1702</v>
      </c>
      <c r="J577" s="58">
        <v>2030.89</v>
      </c>
      <c r="K577" s="20">
        <v>0.62109999999999999</v>
      </c>
      <c r="L577" s="26">
        <v>3.2381069829949172</v>
      </c>
      <c r="M577" s="60">
        <v>39.782682410778861</v>
      </c>
      <c r="N577" s="61" t="s">
        <v>29</v>
      </c>
      <c r="O577" s="24">
        <f t="shared" si="36"/>
        <v>0</v>
      </c>
      <c r="P577" s="163">
        <f t="shared" si="37"/>
        <v>1</v>
      </c>
      <c r="Q577" s="166">
        <v>51</v>
      </c>
      <c r="R577" s="166">
        <v>1</v>
      </c>
      <c r="S577" s="166">
        <v>1</v>
      </c>
      <c r="T577" s="20"/>
      <c r="U577" s="20"/>
      <c r="V577" s="20"/>
      <c r="W577" s="20"/>
      <c r="X577" s="20"/>
      <c r="Y577" s="20"/>
      <c r="Z577" s="6"/>
      <c r="AA577" s="6"/>
      <c r="AB577" s="111"/>
      <c r="AC577" s="24"/>
      <c r="AI577" s="111"/>
      <c r="AM577" s="111"/>
    </row>
    <row r="578" spans="1:39" x14ac:dyDescent="0.25">
      <c r="A578" s="10"/>
      <c r="B578" s="10"/>
      <c r="C578" s="2" t="s">
        <v>660</v>
      </c>
      <c r="D578" s="118" t="s">
        <v>1824</v>
      </c>
      <c r="E578" s="38" t="s">
        <v>518</v>
      </c>
      <c r="F578" s="38">
        <v>1</v>
      </c>
      <c r="G578" s="41">
        <v>1.5479922697015247</v>
      </c>
      <c r="H578" s="41">
        <v>1.4100090731101667</v>
      </c>
      <c r="I578" s="57" t="s">
        <v>1702</v>
      </c>
      <c r="J578" s="58">
        <v>2030.89</v>
      </c>
      <c r="K578" s="20">
        <v>0.62109999999999999</v>
      </c>
      <c r="L578" s="26">
        <v>3.21452149347048</v>
      </c>
      <c r="M578" s="60">
        <v>39.746972632407676</v>
      </c>
      <c r="N578" s="61" t="s">
        <v>29</v>
      </c>
      <c r="O578" s="24">
        <f t="shared" si="36"/>
        <v>0</v>
      </c>
      <c r="P578" s="163">
        <f t="shared" si="37"/>
        <v>1</v>
      </c>
      <c r="Q578" s="166">
        <v>52</v>
      </c>
      <c r="R578" s="166">
        <v>1</v>
      </c>
      <c r="S578" s="166">
        <v>1</v>
      </c>
      <c r="T578" s="20"/>
      <c r="U578" s="20"/>
      <c r="V578" s="20"/>
      <c r="W578" s="20"/>
      <c r="X578" s="20"/>
      <c r="Y578" s="20"/>
      <c r="Z578" s="6"/>
      <c r="AA578" s="6"/>
      <c r="AB578" s="111"/>
      <c r="AC578" s="24"/>
      <c r="AI578" s="111"/>
      <c r="AM578" s="111"/>
    </row>
    <row r="579" spans="1:39" x14ac:dyDescent="0.25">
      <c r="A579" s="10"/>
      <c r="B579" s="10"/>
      <c r="C579" s="2" t="s">
        <v>660</v>
      </c>
      <c r="D579" s="118" t="s">
        <v>1824</v>
      </c>
      <c r="E579" s="38" t="s">
        <v>519</v>
      </c>
      <c r="F579" s="38">
        <v>1</v>
      </c>
      <c r="G579" s="41">
        <v>1.5328420378083949</v>
      </c>
      <c r="H579" s="41">
        <v>1.4053576072821847</v>
      </c>
      <c r="I579" s="57" t="s">
        <v>1702</v>
      </c>
      <c r="J579" s="58">
        <v>2030.89</v>
      </c>
      <c r="K579" s="20">
        <v>0.62109999999999999</v>
      </c>
      <c r="L579" s="26">
        <v>3.1830609060988664</v>
      </c>
      <c r="M579" s="60">
        <v>39.619499972697582</v>
      </c>
      <c r="N579" s="61" t="s">
        <v>29</v>
      </c>
      <c r="O579" s="24">
        <f t="shared" si="36"/>
        <v>0</v>
      </c>
      <c r="P579" s="163">
        <f t="shared" si="37"/>
        <v>1</v>
      </c>
      <c r="Q579" s="166">
        <v>53</v>
      </c>
      <c r="R579" s="166">
        <v>1</v>
      </c>
      <c r="S579" s="166">
        <v>1</v>
      </c>
      <c r="T579" s="20"/>
      <c r="U579" s="20"/>
      <c r="V579" s="20"/>
      <c r="W579" s="20"/>
      <c r="X579" s="20"/>
      <c r="Y579" s="20"/>
      <c r="Z579" s="6"/>
      <c r="AA579" s="6"/>
      <c r="AB579" s="111"/>
      <c r="AC579" s="24"/>
      <c r="AI579" s="111"/>
      <c r="AM579" s="111"/>
    </row>
    <row r="580" spans="1:39" x14ac:dyDescent="0.25">
      <c r="A580" s="10"/>
      <c r="B580" s="10"/>
      <c r="C580" s="2" t="s">
        <v>660</v>
      </c>
      <c r="D580" s="118" t="s">
        <v>1824</v>
      </c>
      <c r="E580" s="38" t="s">
        <v>520</v>
      </c>
      <c r="F580" s="38">
        <v>1</v>
      </c>
      <c r="G580" s="41">
        <v>1.5213483146067417</v>
      </c>
      <c r="H580" s="41">
        <v>1.4246808097480461</v>
      </c>
      <c r="I580" s="57" t="s">
        <v>1702</v>
      </c>
      <c r="J580" s="58">
        <v>2030.89</v>
      </c>
      <c r="K580" s="20">
        <v>0.62109999999999999</v>
      </c>
      <c r="L580" s="26">
        <v>3.1591933319546892</v>
      </c>
      <c r="M580" s="60">
        <v>39.203572703139677</v>
      </c>
      <c r="N580" s="61" t="s">
        <v>29</v>
      </c>
      <c r="O580" s="24">
        <f t="shared" si="36"/>
        <v>0</v>
      </c>
      <c r="P580" s="163">
        <f t="shared" si="37"/>
        <v>1</v>
      </c>
      <c r="Q580" s="166">
        <v>54</v>
      </c>
      <c r="R580" s="166">
        <v>1</v>
      </c>
      <c r="S580" s="166">
        <v>1</v>
      </c>
      <c r="T580" s="20"/>
      <c r="U580" s="20"/>
      <c r="V580" s="20"/>
      <c r="W580" s="20"/>
      <c r="X580" s="20"/>
      <c r="Y580" s="20"/>
      <c r="Z580" s="6"/>
      <c r="AA580" s="6"/>
      <c r="AB580" s="111"/>
      <c r="AC580" s="24"/>
      <c r="AI580" s="111"/>
      <c r="AM580" s="111"/>
    </row>
    <row r="581" spans="1:39" x14ac:dyDescent="0.25">
      <c r="A581" s="10"/>
      <c r="B581" s="10"/>
      <c r="C581" s="2" t="s">
        <v>660</v>
      </c>
      <c r="D581" s="118" t="s">
        <v>1824</v>
      </c>
      <c r="E581" s="38" t="s">
        <v>521</v>
      </c>
      <c r="F581" s="38">
        <v>1</v>
      </c>
      <c r="G581" s="41">
        <v>1.5581697929090317</v>
      </c>
      <c r="H581" s="41">
        <v>1.4211360880514878</v>
      </c>
      <c r="I581" s="57" t="s">
        <v>1702</v>
      </c>
      <c r="J581" s="58">
        <v>2030.89</v>
      </c>
      <c r="K581" s="20">
        <v>0.62109999999999999</v>
      </c>
      <c r="L581" s="26">
        <v>3.2356558800828461</v>
      </c>
      <c r="M581" s="60">
        <v>39.721484183399546</v>
      </c>
      <c r="N581" s="61" t="s">
        <v>29</v>
      </c>
      <c r="O581" s="24">
        <f t="shared" si="36"/>
        <v>0</v>
      </c>
      <c r="P581" s="163">
        <f t="shared" si="37"/>
        <v>1</v>
      </c>
      <c r="Q581" s="166">
        <v>55</v>
      </c>
      <c r="R581" s="166">
        <v>1</v>
      </c>
      <c r="S581" s="166">
        <v>1</v>
      </c>
      <c r="T581" s="20"/>
      <c r="U581" s="20"/>
      <c r="V581" s="20"/>
      <c r="W581" s="20"/>
      <c r="X581" s="20"/>
      <c r="Y581" s="20"/>
      <c r="Z581" s="6"/>
      <c r="AA581" s="6"/>
      <c r="AB581" s="111"/>
      <c r="AC581" s="24"/>
      <c r="AI581" s="111"/>
      <c r="AM581" s="111"/>
    </row>
    <row r="582" spans="1:39" x14ac:dyDescent="0.25">
      <c r="A582" s="10"/>
      <c r="B582" s="10"/>
      <c r="C582" s="8"/>
      <c r="D582" s="10"/>
      <c r="E582" s="10"/>
      <c r="F582" s="10"/>
      <c r="G582" s="81"/>
      <c r="H582" s="81"/>
      <c r="I582" s="63"/>
      <c r="J582" s="64"/>
      <c r="K582" s="65"/>
      <c r="L582" s="50"/>
      <c r="M582" s="73"/>
      <c r="N582" s="74"/>
      <c r="O582" s="163"/>
      <c r="P582" s="163"/>
      <c r="Q582" s="169"/>
      <c r="R582" s="169"/>
      <c r="S582" s="169"/>
      <c r="T582" s="93"/>
      <c r="U582" s="93"/>
      <c r="V582" s="93"/>
      <c r="W582" s="93"/>
      <c r="X582" s="93"/>
      <c r="Y582" s="93"/>
      <c r="Z582" s="97"/>
      <c r="AA582" s="97"/>
      <c r="AB582" s="111"/>
      <c r="AC582" s="112"/>
      <c r="AD582" s="112"/>
      <c r="AE582" s="112"/>
      <c r="AF582" s="112"/>
      <c r="AG582" s="112"/>
      <c r="AH582" s="112"/>
      <c r="AI582" s="111"/>
      <c r="AJ582" s="112"/>
      <c r="AK582" s="112"/>
      <c r="AL582" s="112"/>
      <c r="AM582" s="111"/>
    </row>
    <row r="583" spans="1:39" x14ac:dyDescent="0.25">
      <c r="A583" s="10"/>
      <c r="B583" s="10"/>
      <c r="C583" s="2" t="s">
        <v>661</v>
      </c>
      <c r="D583" t="s">
        <v>506</v>
      </c>
      <c r="E583" s="38" t="s">
        <v>30</v>
      </c>
      <c r="F583" s="38">
        <v>1</v>
      </c>
      <c r="G583" s="41">
        <v>1.22</v>
      </c>
      <c r="H583" s="41">
        <v>1.2392009987515606</v>
      </c>
      <c r="I583" s="57" t="s">
        <v>12</v>
      </c>
      <c r="J583" s="58">
        <v>1696.80766954417</v>
      </c>
      <c r="K583" s="59">
        <v>0.61279470700705407</v>
      </c>
      <c r="L583" s="26">
        <f t="shared" si="30"/>
        <v>2.116672144012155</v>
      </c>
      <c r="M583" s="60">
        <v>38.408173939950018</v>
      </c>
      <c r="N583" t="s">
        <v>14</v>
      </c>
      <c r="O583" s="24">
        <f t="shared" si="36"/>
        <v>1</v>
      </c>
      <c r="P583" s="163">
        <f t="shared" si="37"/>
        <v>1</v>
      </c>
      <c r="Q583" s="166">
        <v>1</v>
      </c>
      <c r="R583" s="166">
        <v>1</v>
      </c>
      <c r="S583" s="166"/>
      <c r="T583" s="27">
        <f>AVERAGE(L583:L610)</f>
        <v>2.0635740503783278</v>
      </c>
      <c r="U583" s="27">
        <f>STDEVA(L583:L610)</f>
        <v>4.3058914644233268E-2</v>
      </c>
      <c r="V583" s="24">
        <f>978*T583/AA583</f>
        <v>1009.0877106350023</v>
      </c>
      <c r="W583" s="24">
        <f>978*U583/AA583</f>
        <v>21.055809261030067</v>
      </c>
      <c r="X583" s="27">
        <f>AVERAGE(M583:M610)</f>
        <v>38.662223473786405</v>
      </c>
      <c r="Y583" s="27">
        <f>STDEVA(M583:M610)</f>
        <v>0.34688250162909279</v>
      </c>
      <c r="Z583" s="6">
        <v>34</v>
      </c>
      <c r="AA583" s="6">
        <v>2</v>
      </c>
      <c r="AB583" s="111"/>
      <c r="AC583" s="25">
        <f>SUM(O583:O610)</f>
        <v>2</v>
      </c>
      <c r="AD583" s="25">
        <f>SUM(P583:P610)</f>
        <v>9</v>
      </c>
      <c r="AE583" s="25">
        <f>SUM(R583:R610)</f>
        <v>28</v>
      </c>
      <c r="AF583" s="23">
        <v>1</v>
      </c>
      <c r="AG583" s="23">
        <v>6</v>
      </c>
      <c r="AH583" s="25">
        <f>SUM(S583:S610)</f>
        <v>19</v>
      </c>
      <c r="AI583" s="111"/>
      <c r="AK583" s="23">
        <v>1</v>
      </c>
      <c r="AM583" s="111"/>
    </row>
    <row r="584" spans="1:39" x14ac:dyDescent="0.25">
      <c r="A584" s="10"/>
      <c r="B584" s="10"/>
      <c r="C584" s="2" t="s">
        <v>661</v>
      </c>
      <c r="D584" t="s">
        <v>506</v>
      </c>
      <c r="E584" s="38" t="s">
        <v>30</v>
      </c>
      <c r="F584" s="38">
        <v>2</v>
      </c>
      <c r="G584" s="41">
        <v>1.1919999999999999</v>
      </c>
      <c r="H584" s="41">
        <v>1.2414983380209665</v>
      </c>
      <c r="I584" s="57" t="s">
        <v>12</v>
      </c>
      <c r="J584" s="58">
        <v>1696.80766954417</v>
      </c>
      <c r="K584" s="59">
        <v>0.61279470700705407</v>
      </c>
      <c r="L584" s="26">
        <f t="shared" si="30"/>
        <v>2.0680927833299085</v>
      </c>
      <c r="M584" s="60">
        <v>37.902238750592701</v>
      </c>
      <c r="N584" t="s">
        <v>14</v>
      </c>
      <c r="O584" s="24">
        <f t="shared" si="36"/>
        <v>0</v>
      </c>
      <c r="P584" s="163">
        <f t="shared" si="37"/>
        <v>0</v>
      </c>
      <c r="Q584" s="166">
        <v>2</v>
      </c>
      <c r="R584" s="166">
        <v>1</v>
      </c>
      <c r="S584" s="166"/>
      <c r="T584" s="20"/>
      <c r="U584" s="20"/>
      <c r="V584" s="20"/>
      <c r="W584" s="20"/>
      <c r="X584" s="20"/>
      <c r="Y584" s="20"/>
      <c r="Z584" s="6"/>
      <c r="AA584" s="6"/>
      <c r="AB584" s="111"/>
      <c r="AC584" s="100"/>
      <c r="AI584" s="111"/>
      <c r="AM584" s="111"/>
    </row>
    <row r="585" spans="1:39" x14ac:dyDescent="0.25">
      <c r="A585" s="10"/>
      <c r="B585" s="10"/>
      <c r="C585" s="2" t="s">
        <v>661</v>
      </c>
      <c r="D585" t="s">
        <v>506</v>
      </c>
      <c r="E585" s="38" t="s">
        <v>30</v>
      </c>
      <c r="F585" s="38">
        <v>3</v>
      </c>
      <c r="G585" s="41">
        <v>1.1819999999999999</v>
      </c>
      <c r="H585" s="41">
        <v>1.2390722569134702</v>
      </c>
      <c r="I585" s="57" t="s">
        <v>12</v>
      </c>
      <c r="J585" s="58">
        <v>1696.80766954417</v>
      </c>
      <c r="K585" s="59">
        <v>0.61279470700705407</v>
      </c>
      <c r="L585" s="26">
        <f t="shared" si="30"/>
        <v>2.0507430116576777</v>
      </c>
      <c r="M585" s="60">
        <v>37.770796767277361</v>
      </c>
      <c r="N585" t="s">
        <v>14</v>
      </c>
      <c r="O585" s="24">
        <f t="shared" si="36"/>
        <v>0</v>
      </c>
      <c r="P585" s="163">
        <f t="shared" si="37"/>
        <v>0</v>
      </c>
      <c r="Q585" s="166">
        <v>3</v>
      </c>
      <c r="R585" s="166">
        <v>1</v>
      </c>
      <c r="S585" s="166"/>
      <c r="T585" s="20"/>
      <c r="U585" s="20"/>
      <c r="V585" s="20"/>
      <c r="W585" s="20"/>
      <c r="X585" s="20"/>
      <c r="Y585" s="20"/>
      <c r="Z585" s="6"/>
      <c r="AA585" s="6"/>
      <c r="AB585" s="111"/>
      <c r="AC585" s="100"/>
      <c r="AD585" s="25"/>
      <c r="AI585" s="111"/>
      <c r="AM585" s="111"/>
    </row>
    <row r="586" spans="1:39" x14ac:dyDescent="0.25">
      <c r="A586" s="10"/>
      <c r="B586" s="10"/>
      <c r="C586" s="2" t="s">
        <v>661</v>
      </c>
      <c r="D586" t="s">
        <v>506</v>
      </c>
      <c r="E586" s="38" t="s">
        <v>31</v>
      </c>
      <c r="F586" s="38">
        <v>1</v>
      </c>
      <c r="G586" s="41">
        <v>1.198</v>
      </c>
      <c r="H586" s="41">
        <v>1.1945237477290422</v>
      </c>
      <c r="I586" s="57" t="s">
        <v>12</v>
      </c>
      <c r="J586" s="58">
        <v>1696.80766954417</v>
      </c>
      <c r="K586" s="59">
        <v>0.61279470700705407</v>
      </c>
      <c r="L586" s="26">
        <f t="shared" si="30"/>
        <v>2.0785026463332468</v>
      </c>
      <c r="M586" s="60">
        <v>38.778421075176759</v>
      </c>
      <c r="N586" t="s">
        <v>14</v>
      </c>
      <c r="O586" s="24">
        <f t="shared" ref="O586:O649" si="39">IF(D586=D585,0,1)</f>
        <v>0</v>
      </c>
      <c r="P586" s="163">
        <f t="shared" ref="P586:P649" si="40">IF(F586=1,1,0)</f>
        <v>1</v>
      </c>
      <c r="Q586" s="166">
        <v>4</v>
      </c>
      <c r="R586" s="166">
        <v>1</v>
      </c>
      <c r="S586" s="166"/>
      <c r="T586" s="20"/>
      <c r="U586" s="20"/>
      <c r="V586" s="20"/>
      <c r="W586" s="20"/>
      <c r="X586" s="20"/>
      <c r="Y586" s="20"/>
      <c r="Z586" s="6"/>
      <c r="AA586" s="6"/>
      <c r="AB586" s="111"/>
      <c r="AC586" s="100"/>
      <c r="AI586" s="111"/>
      <c r="AM586" s="111"/>
    </row>
    <row r="587" spans="1:39" x14ac:dyDescent="0.25">
      <c r="A587" s="10"/>
      <c r="B587" s="10"/>
      <c r="C587" s="2" t="s">
        <v>661</v>
      </c>
      <c r="D587" t="s">
        <v>506</v>
      </c>
      <c r="E587" s="38" t="s">
        <v>31</v>
      </c>
      <c r="F587" s="38">
        <v>2</v>
      </c>
      <c r="G587" s="41">
        <v>1.196</v>
      </c>
      <c r="H587" s="41">
        <v>1.1983240223463687</v>
      </c>
      <c r="I587" s="57" t="s">
        <v>12</v>
      </c>
      <c r="J587" s="58">
        <v>1696.80766954417</v>
      </c>
      <c r="K587" s="59">
        <v>0.61279470700705407</v>
      </c>
      <c r="L587" s="26">
        <f t="shared" si="30"/>
        <v>2.0750326919988011</v>
      </c>
      <c r="M587" s="60">
        <v>38.68181458339275</v>
      </c>
      <c r="N587" t="s">
        <v>14</v>
      </c>
      <c r="O587" s="24">
        <f t="shared" si="39"/>
        <v>0</v>
      </c>
      <c r="P587" s="163">
        <f t="shared" si="40"/>
        <v>0</v>
      </c>
      <c r="Q587" s="166">
        <v>5</v>
      </c>
      <c r="R587" s="166">
        <v>1</v>
      </c>
      <c r="S587" s="166"/>
      <c r="T587" s="20"/>
      <c r="U587" s="20"/>
      <c r="V587" s="20"/>
      <c r="W587" s="20"/>
      <c r="X587" s="20"/>
      <c r="Y587" s="20"/>
      <c r="Z587" s="6"/>
      <c r="AA587" s="6"/>
      <c r="AB587" s="111"/>
      <c r="AC587" s="100"/>
      <c r="AI587" s="111"/>
      <c r="AM587" s="111"/>
    </row>
    <row r="588" spans="1:39" x14ac:dyDescent="0.25">
      <c r="A588" s="10"/>
      <c r="B588" s="10"/>
      <c r="C588" s="2" t="s">
        <v>661</v>
      </c>
      <c r="D588" t="s">
        <v>506</v>
      </c>
      <c r="E588" s="38" t="s">
        <v>31</v>
      </c>
      <c r="F588" s="38">
        <v>3</v>
      </c>
      <c r="G588" s="41">
        <v>1.17</v>
      </c>
      <c r="H588" s="41">
        <v>1.1909360113299858</v>
      </c>
      <c r="I588" s="57" t="s">
        <v>12</v>
      </c>
      <c r="J588" s="58">
        <v>1696.80766954417</v>
      </c>
      <c r="K588" s="59">
        <v>0.61279470700705407</v>
      </c>
      <c r="L588" s="26">
        <f t="shared" si="30"/>
        <v>2.0299232856510008</v>
      </c>
      <c r="M588" s="60">
        <v>38.365608024649489</v>
      </c>
      <c r="N588" t="s">
        <v>14</v>
      </c>
      <c r="O588" s="24">
        <f t="shared" si="39"/>
        <v>0</v>
      </c>
      <c r="P588" s="163">
        <f t="shared" si="40"/>
        <v>0</v>
      </c>
      <c r="Q588" s="166">
        <v>6</v>
      </c>
      <c r="R588" s="166">
        <v>1</v>
      </c>
      <c r="S588" s="166"/>
      <c r="T588" s="20"/>
      <c r="U588" s="20"/>
      <c r="V588" s="20"/>
      <c r="W588" s="20"/>
      <c r="X588" s="20"/>
      <c r="Y588" s="20"/>
      <c r="Z588" s="6"/>
      <c r="AA588" s="6"/>
      <c r="AB588" s="111"/>
      <c r="AC588" s="100"/>
      <c r="AI588" s="111"/>
      <c r="AM588" s="111"/>
    </row>
    <row r="589" spans="1:39" x14ac:dyDescent="0.25">
      <c r="A589" s="10"/>
      <c r="B589" s="10"/>
      <c r="C589" s="2" t="s">
        <v>661</v>
      </c>
      <c r="D589" t="s">
        <v>506</v>
      </c>
      <c r="E589" s="38" t="s">
        <v>32</v>
      </c>
      <c r="F589" s="38">
        <v>1</v>
      </c>
      <c r="G589" s="41">
        <v>1.1859999999999999</v>
      </c>
      <c r="H589" s="41">
        <v>1.1846115098854049</v>
      </c>
      <c r="I589" s="57" t="s">
        <v>12</v>
      </c>
      <c r="J589" s="58">
        <v>1696.80766954417</v>
      </c>
      <c r="K589" s="59">
        <v>0.61279470700705407</v>
      </c>
      <c r="L589" s="26">
        <f t="shared" si="30"/>
        <v>2.0576829203265699</v>
      </c>
      <c r="M589" s="60">
        <v>38.743875030448692</v>
      </c>
      <c r="N589" t="s">
        <v>14</v>
      </c>
      <c r="O589" s="24">
        <f t="shared" si="39"/>
        <v>0</v>
      </c>
      <c r="P589" s="163">
        <f t="shared" si="40"/>
        <v>1</v>
      </c>
      <c r="Q589" s="166">
        <v>7</v>
      </c>
      <c r="R589" s="166">
        <v>1</v>
      </c>
      <c r="S589" s="166"/>
      <c r="T589" s="20"/>
      <c r="U589" s="20"/>
      <c r="V589" s="20"/>
      <c r="W589" s="20"/>
      <c r="X589" s="20"/>
      <c r="Y589" s="20"/>
      <c r="Z589" s="6"/>
      <c r="AA589" s="6"/>
      <c r="AB589" s="111"/>
      <c r="AC589" s="100"/>
      <c r="AI589" s="111"/>
      <c r="AM589" s="111"/>
    </row>
    <row r="590" spans="1:39" x14ac:dyDescent="0.25">
      <c r="A590" s="10"/>
      <c r="B590" s="10"/>
      <c r="C590" s="2" t="s">
        <v>661</v>
      </c>
      <c r="D590" t="s">
        <v>506</v>
      </c>
      <c r="E590" s="38" t="s">
        <v>32</v>
      </c>
      <c r="F590" s="38">
        <v>2</v>
      </c>
      <c r="G590" s="41">
        <v>1.18</v>
      </c>
      <c r="H590" s="41">
        <v>1.1929305912596402</v>
      </c>
      <c r="I590" s="57" t="s">
        <v>12</v>
      </c>
      <c r="J590" s="58">
        <v>1696.80766954417</v>
      </c>
      <c r="K590" s="59">
        <v>0.61279470700705407</v>
      </c>
      <c r="L590" s="26">
        <f t="shared" si="30"/>
        <v>2.0472730573232316</v>
      </c>
      <c r="M590" s="60">
        <v>38.502757344695269</v>
      </c>
      <c r="N590" t="s">
        <v>14</v>
      </c>
      <c r="O590" s="24">
        <f t="shared" si="39"/>
        <v>0</v>
      </c>
      <c r="P590" s="163">
        <f t="shared" si="40"/>
        <v>0</v>
      </c>
      <c r="Q590" s="166">
        <v>8</v>
      </c>
      <c r="R590" s="166">
        <v>1</v>
      </c>
      <c r="S590" s="166"/>
      <c r="T590" s="20"/>
      <c r="U590" s="20"/>
      <c r="V590" s="20"/>
      <c r="W590" s="20"/>
      <c r="X590" s="20"/>
      <c r="Y590" s="20"/>
      <c r="Z590" s="6"/>
      <c r="AA590" s="6"/>
      <c r="AB590" s="111"/>
      <c r="AC590" s="100"/>
      <c r="AI590" s="111"/>
      <c r="AM590" s="111"/>
    </row>
    <row r="591" spans="1:39" x14ac:dyDescent="0.25">
      <c r="A591" s="10"/>
      <c r="B591" s="10"/>
      <c r="C591" s="2" t="s">
        <v>661</v>
      </c>
      <c r="D591" t="s">
        <v>506</v>
      </c>
      <c r="E591" s="38" t="s">
        <v>32</v>
      </c>
      <c r="F591" s="38">
        <v>3</v>
      </c>
      <c r="G591" s="41">
        <v>1.1850000000000001</v>
      </c>
      <c r="H591" s="41">
        <v>1.1929038042782119</v>
      </c>
      <c r="I591" s="57" t="s">
        <v>12</v>
      </c>
      <c r="J591" s="58">
        <v>1696.80766954417</v>
      </c>
      <c r="K591" s="59">
        <v>0.61279470700705407</v>
      </c>
      <c r="L591" s="26">
        <f t="shared" si="30"/>
        <v>2.0559479431593473</v>
      </c>
      <c r="M591" s="60">
        <v>38.587818505724847</v>
      </c>
      <c r="N591" t="s">
        <v>14</v>
      </c>
      <c r="O591" s="24">
        <f t="shared" si="39"/>
        <v>0</v>
      </c>
      <c r="P591" s="163">
        <f t="shared" si="40"/>
        <v>0</v>
      </c>
      <c r="Q591" s="166">
        <v>9</v>
      </c>
      <c r="R591" s="166">
        <v>1</v>
      </c>
      <c r="S591" s="166"/>
      <c r="T591" s="20"/>
      <c r="U591" s="20"/>
      <c r="V591" s="20"/>
      <c r="W591" s="20"/>
      <c r="X591" s="20"/>
      <c r="Y591" s="20"/>
      <c r="Z591" s="6"/>
      <c r="AA591" s="6"/>
      <c r="AB591" s="111"/>
      <c r="AC591" s="100"/>
      <c r="AI591" s="111"/>
      <c r="AM591" s="111"/>
    </row>
    <row r="592" spans="1:39" x14ac:dyDescent="0.25">
      <c r="A592" s="10"/>
      <c r="B592" s="10"/>
      <c r="C592" s="2" t="s">
        <v>661</v>
      </c>
      <c r="D592" s="51" t="s">
        <v>544</v>
      </c>
      <c r="E592" s="38" t="s">
        <v>518</v>
      </c>
      <c r="F592" s="38">
        <v>1</v>
      </c>
      <c r="G592" s="41">
        <v>0.64876748834110587</v>
      </c>
      <c r="H592" s="41">
        <v>0.68646413445826526</v>
      </c>
      <c r="I592" s="57" t="s">
        <v>9</v>
      </c>
      <c r="J592" s="58">
        <v>3089.8867662399298</v>
      </c>
      <c r="K592" s="59">
        <v>0.60461148681394905</v>
      </c>
      <c r="L592" s="26">
        <f t="shared" si="30"/>
        <v>2.0497117347565448</v>
      </c>
      <c r="M592" s="60">
        <v>38.41933517401106</v>
      </c>
      <c r="N592" s="61" t="s">
        <v>29</v>
      </c>
      <c r="O592" s="24">
        <f t="shared" si="39"/>
        <v>1</v>
      </c>
      <c r="P592" s="163">
        <f t="shared" si="40"/>
        <v>1</v>
      </c>
      <c r="Q592" s="166">
        <v>10</v>
      </c>
      <c r="R592" s="166">
        <v>1</v>
      </c>
      <c r="S592" s="166">
        <v>1</v>
      </c>
      <c r="T592" s="20"/>
      <c r="U592" s="20"/>
      <c r="V592" s="20"/>
      <c r="W592" s="20"/>
      <c r="X592" s="20"/>
      <c r="Y592" s="20"/>
      <c r="Z592" s="6"/>
      <c r="AA592" s="6"/>
      <c r="AB592" s="111"/>
      <c r="AC592" s="24"/>
      <c r="AI592" s="111"/>
      <c r="AM592" s="111"/>
    </row>
    <row r="593" spans="1:39" x14ac:dyDescent="0.25">
      <c r="A593" s="10"/>
      <c r="B593" s="10"/>
      <c r="C593" s="2" t="s">
        <v>661</v>
      </c>
      <c r="D593" s="51" t="s">
        <v>544</v>
      </c>
      <c r="E593" s="38" t="s">
        <v>518</v>
      </c>
      <c r="F593" s="38">
        <v>2</v>
      </c>
      <c r="G593" s="41">
        <v>0.65495043131196085</v>
      </c>
      <c r="H593" s="41">
        <v>0.68692145541196958</v>
      </c>
      <c r="I593" s="57" t="s">
        <v>9</v>
      </c>
      <c r="J593" s="58">
        <v>3089.8867662399298</v>
      </c>
      <c r="K593" s="59">
        <v>0.60461148681394905</v>
      </c>
      <c r="L593" s="26">
        <f t="shared" si="30"/>
        <v>2.0692460841042557</v>
      </c>
      <c r="M593" s="60">
        <v>38.595957308635462</v>
      </c>
      <c r="N593" s="61" t="s">
        <v>29</v>
      </c>
      <c r="O593" s="24">
        <f t="shared" si="39"/>
        <v>0</v>
      </c>
      <c r="P593" s="163">
        <f t="shared" si="40"/>
        <v>0</v>
      </c>
      <c r="Q593" s="166">
        <v>11</v>
      </c>
      <c r="R593" s="166">
        <v>1</v>
      </c>
      <c r="S593" s="166">
        <v>1</v>
      </c>
      <c r="T593" s="20"/>
      <c r="U593" s="20"/>
      <c r="V593" s="20"/>
      <c r="W593" s="20"/>
      <c r="X593" s="20"/>
      <c r="Y593" s="20"/>
      <c r="Z593" s="6"/>
      <c r="AA593" s="6"/>
      <c r="AB593" s="111"/>
      <c r="AC593" s="24"/>
      <c r="AI593" s="111"/>
      <c r="AM593" s="111"/>
    </row>
    <row r="594" spans="1:39" x14ac:dyDescent="0.25">
      <c r="A594" s="10"/>
      <c r="B594" s="10"/>
      <c r="C594" s="2" t="s">
        <v>661</v>
      </c>
      <c r="D594" s="51" t="s">
        <v>544</v>
      </c>
      <c r="E594" s="38" t="s">
        <v>518</v>
      </c>
      <c r="F594" s="38">
        <v>3</v>
      </c>
      <c r="G594" s="41">
        <v>0.66319560704480007</v>
      </c>
      <c r="H594" s="41">
        <v>0.68386388583973656</v>
      </c>
      <c r="I594" s="57" t="s">
        <v>9</v>
      </c>
      <c r="J594" s="58">
        <v>3089.8867662399298</v>
      </c>
      <c r="K594" s="59">
        <v>0.60461148681394905</v>
      </c>
      <c r="L594" s="26">
        <f t="shared" si="30"/>
        <v>2.0952958380738083</v>
      </c>
      <c r="M594" s="60">
        <v>38.933946880255164</v>
      </c>
      <c r="N594" s="61" t="s">
        <v>29</v>
      </c>
      <c r="O594" s="24">
        <f t="shared" si="39"/>
        <v>0</v>
      </c>
      <c r="P594" s="163">
        <f t="shared" si="40"/>
        <v>0</v>
      </c>
      <c r="Q594" s="166">
        <v>12</v>
      </c>
      <c r="R594" s="166">
        <v>1</v>
      </c>
      <c r="S594" s="166">
        <v>1</v>
      </c>
      <c r="T594" s="20"/>
      <c r="U594" s="20"/>
      <c r="V594" s="20"/>
      <c r="W594" s="20"/>
      <c r="X594" s="20"/>
      <c r="Y594" s="20"/>
      <c r="Z594" s="6"/>
      <c r="AA594" s="6"/>
      <c r="AB594" s="111"/>
      <c r="AC594" s="24"/>
      <c r="AI594" s="111"/>
      <c r="AM594" s="111"/>
    </row>
    <row r="595" spans="1:39" x14ac:dyDescent="0.25">
      <c r="A595" s="10"/>
      <c r="B595" s="10"/>
      <c r="C595" s="2" t="s">
        <v>661</v>
      </c>
      <c r="D595" s="51" t="s">
        <v>544</v>
      </c>
      <c r="E595" s="38" t="s">
        <v>31</v>
      </c>
      <c r="F595" s="38">
        <v>1</v>
      </c>
      <c r="G595" s="41">
        <v>0.62086047774158515</v>
      </c>
      <c r="H595" s="41">
        <v>0.66701871348889397</v>
      </c>
      <c r="I595" s="57" t="s">
        <v>9</v>
      </c>
      <c r="J595" s="58">
        <v>3089.8867662399298</v>
      </c>
      <c r="K595" s="59">
        <v>0.60461148681394905</v>
      </c>
      <c r="L595" s="26">
        <f t="shared" ref="L595:L728" si="41">G595*J595/978</f>
        <v>1.9615425090543195</v>
      </c>
      <c r="M595" s="60">
        <v>38.112677828418818</v>
      </c>
      <c r="N595" s="61" t="s">
        <v>29</v>
      </c>
      <c r="O595" s="24">
        <f t="shared" si="39"/>
        <v>0</v>
      </c>
      <c r="P595" s="163">
        <f t="shared" si="40"/>
        <v>1</v>
      </c>
      <c r="Q595" s="166">
        <v>13</v>
      </c>
      <c r="R595" s="166">
        <v>1</v>
      </c>
      <c r="S595" s="166">
        <v>1</v>
      </c>
      <c r="T595" s="20"/>
      <c r="U595" s="20"/>
      <c r="V595" s="20"/>
      <c r="W595" s="20"/>
      <c r="X595" s="20"/>
      <c r="Y595" s="20"/>
      <c r="Z595" s="6"/>
      <c r="AA595" s="6"/>
      <c r="AB595" s="111"/>
      <c r="AC595" s="24"/>
      <c r="AI595" s="111"/>
      <c r="AM595" s="111"/>
    </row>
    <row r="596" spans="1:39" x14ac:dyDescent="0.25">
      <c r="A596" s="10"/>
      <c r="B596" s="10"/>
      <c r="C596" s="2" t="s">
        <v>661</v>
      </c>
      <c r="D596" s="51" t="s">
        <v>544</v>
      </c>
      <c r="E596" s="38" t="s">
        <v>31</v>
      </c>
      <c r="F596" s="38">
        <v>2</v>
      </c>
      <c r="G596" s="41">
        <v>0.62816496517156228</v>
      </c>
      <c r="H596" s="41">
        <v>0.66513547699886821</v>
      </c>
      <c r="I596" s="57" t="s">
        <v>9</v>
      </c>
      <c r="J596" s="58">
        <v>3089.8867662399298</v>
      </c>
      <c r="K596" s="59">
        <v>0.60461148681394905</v>
      </c>
      <c r="L596" s="26">
        <f t="shared" si="41"/>
        <v>1.9846202585881152</v>
      </c>
      <c r="M596" s="60">
        <v>38.405119775786169</v>
      </c>
      <c r="N596" s="61" t="s">
        <v>29</v>
      </c>
      <c r="O596" s="24">
        <f t="shared" si="39"/>
        <v>0</v>
      </c>
      <c r="P596" s="163">
        <f t="shared" si="40"/>
        <v>0</v>
      </c>
      <c r="Q596" s="166">
        <v>14</v>
      </c>
      <c r="R596" s="166">
        <v>1</v>
      </c>
      <c r="S596" s="166">
        <v>1</v>
      </c>
      <c r="T596" s="20"/>
      <c r="U596" s="20"/>
      <c r="V596" s="20"/>
      <c r="W596" s="20"/>
      <c r="X596" s="20"/>
      <c r="Y596" s="20"/>
      <c r="Z596" s="6"/>
      <c r="AA596" s="6"/>
      <c r="AB596" s="111"/>
      <c r="AC596" s="24"/>
      <c r="AI596" s="111"/>
      <c r="AM596" s="111"/>
    </row>
    <row r="597" spans="1:39" x14ac:dyDescent="0.25">
      <c r="A597" s="10"/>
      <c r="B597" s="10"/>
      <c r="C597" s="2" t="s">
        <v>661</v>
      </c>
      <c r="D597" s="51" t="s">
        <v>544</v>
      </c>
      <c r="E597" s="38" t="s">
        <v>31</v>
      </c>
      <c r="F597" s="38">
        <v>3</v>
      </c>
      <c r="G597" s="41">
        <v>0.62873636492421026</v>
      </c>
      <c r="H597" s="41">
        <v>0.66640378548895896</v>
      </c>
      <c r="I597" s="57" t="s">
        <v>9</v>
      </c>
      <c r="J597" s="58">
        <v>3089.8867662399298</v>
      </c>
      <c r="K597" s="59">
        <v>0.60461148681394905</v>
      </c>
      <c r="L597" s="26">
        <f t="shared" si="41"/>
        <v>1.9864255352076856</v>
      </c>
      <c r="M597" s="60">
        <v>38.385127917780046</v>
      </c>
      <c r="N597" s="61" t="s">
        <v>29</v>
      </c>
      <c r="O597" s="24">
        <f t="shared" si="39"/>
        <v>0</v>
      </c>
      <c r="P597" s="163">
        <f t="shared" si="40"/>
        <v>0</v>
      </c>
      <c r="Q597" s="166">
        <v>15</v>
      </c>
      <c r="R597" s="166">
        <v>1</v>
      </c>
      <c r="S597" s="166">
        <v>1</v>
      </c>
      <c r="T597" s="20"/>
      <c r="U597" s="20"/>
      <c r="V597" s="20"/>
      <c r="W597" s="20"/>
      <c r="X597" s="20"/>
      <c r="Y597" s="20"/>
      <c r="Z597" s="6"/>
      <c r="AA597" s="6"/>
      <c r="AB597" s="111"/>
      <c r="AC597" s="24"/>
      <c r="AI597" s="111"/>
      <c r="AM597" s="111"/>
    </row>
    <row r="598" spans="1:39" x14ac:dyDescent="0.25">
      <c r="A598" s="10"/>
      <c r="B598" s="10"/>
      <c r="C598" s="2" t="s">
        <v>661</v>
      </c>
      <c r="D598" s="51" t="s">
        <v>544</v>
      </c>
      <c r="E598" s="38" t="s">
        <v>32</v>
      </c>
      <c r="F598" s="38">
        <v>1</v>
      </c>
      <c r="G598" s="41">
        <v>0.65694127795920887</v>
      </c>
      <c r="H598" s="41">
        <v>0.67822693235182119</v>
      </c>
      <c r="I598" s="57" t="s">
        <v>9</v>
      </c>
      <c r="J598" s="58">
        <v>3089.8867662399298</v>
      </c>
      <c r="K598" s="59">
        <v>0.60461148681394905</v>
      </c>
      <c r="L598" s="26">
        <f t="shared" si="41"/>
        <v>2.0755359519048127</v>
      </c>
      <c r="M598" s="60">
        <v>38.910162447558307</v>
      </c>
      <c r="N598" s="61" t="s">
        <v>29</v>
      </c>
      <c r="O598" s="24">
        <f t="shared" si="39"/>
        <v>0</v>
      </c>
      <c r="P598" s="163">
        <f t="shared" si="40"/>
        <v>1</v>
      </c>
      <c r="Q598" s="166">
        <v>16</v>
      </c>
      <c r="R598" s="166">
        <v>1</v>
      </c>
      <c r="S598" s="166">
        <v>1</v>
      </c>
      <c r="T598" s="20"/>
      <c r="U598" s="20"/>
      <c r="V598" s="20"/>
      <c r="W598" s="20"/>
      <c r="X598" s="20"/>
      <c r="Y598" s="20"/>
      <c r="Z598" s="6"/>
      <c r="AA598" s="6"/>
      <c r="AB598" s="111"/>
      <c r="AC598" s="24"/>
      <c r="AI598" s="111"/>
      <c r="AM598" s="111"/>
    </row>
    <row r="599" spans="1:39" x14ac:dyDescent="0.25">
      <c r="A599" s="10"/>
      <c r="B599" s="10"/>
      <c r="C599" s="2" t="s">
        <v>661</v>
      </c>
      <c r="D599" s="51" t="s">
        <v>544</v>
      </c>
      <c r="E599" s="38" t="s">
        <v>32</v>
      </c>
      <c r="F599" s="38">
        <v>2</v>
      </c>
      <c r="G599" s="41">
        <v>0.66164285248254706</v>
      </c>
      <c r="H599" s="41">
        <v>0.6836823194151902</v>
      </c>
      <c r="I599" s="57" t="s">
        <v>9</v>
      </c>
      <c r="J599" s="58">
        <v>3089.8867662399298</v>
      </c>
      <c r="K599" s="59">
        <v>0.60461148681394905</v>
      </c>
      <c r="L599" s="26">
        <f t="shared" si="41"/>
        <v>2.0903900755246014</v>
      </c>
      <c r="M599" s="60">
        <v>38.892686231303401</v>
      </c>
      <c r="N599" s="61" t="s">
        <v>29</v>
      </c>
      <c r="O599" s="24">
        <f t="shared" si="39"/>
        <v>0</v>
      </c>
      <c r="P599" s="163">
        <f t="shared" si="40"/>
        <v>0</v>
      </c>
      <c r="Q599" s="166">
        <v>17</v>
      </c>
      <c r="R599" s="166">
        <v>1</v>
      </c>
      <c r="S599" s="166">
        <v>1</v>
      </c>
      <c r="T599" s="20"/>
      <c r="U599" s="20"/>
      <c r="V599" s="20"/>
      <c r="W599" s="20"/>
      <c r="X599" s="20"/>
      <c r="Y599" s="20"/>
      <c r="Z599" s="6"/>
      <c r="AA599" s="6"/>
      <c r="AB599" s="111"/>
      <c r="AC599" s="24"/>
      <c r="AI599" s="111"/>
      <c r="AM599" s="111"/>
    </row>
    <row r="600" spans="1:39" x14ac:dyDescent="0.25">
      <c r="A600" s="10"/>
      <c r="B600" s="10"/>
      <c r="C600" s="2" t="s">
        <v>661</v>
      </c>
      <c r="D600" s="51" t="s">
        <v>544</v>
      </c>
      <c r="E600" s="38" t="s">
        <v>32</v>
      </c>
      <c r="F600" s="38">
        <v>3</v>
      </c>
      <c r="G600" s="41">
        <v>0.66945902301170768</v>
      </c>
      <c r="H600" s="41">
        <v>0.68859380736751929</v>
      </c>
      <c r="I600" s="57" t="s">
        <v>9</v>
      </c>
      <c r="J600" s="58">
        <v>3089.8867662399298</v>
      </c>
      <c r="K600" s="59">
        <v>0.60461148681394905</v>
      </c>
      <c r="L600" s="26">
        <f t="shared" si="41"/>
        <v>2.1150844332758569</v>
      </c>
      <c r="M600" s="60">
        <v>38.983669945153679</v>
      </c>
      <c r="N600" s="61" t="s">
        <v>29</v>
      </c>
      <c r="O600" s="24">
        <f t="shared" si="39"/>
        <v>0</v>
      </c>
      <c r="P600" s="163">
        <f t="shared" si="40"/>
        <v>0</v>
      </c>
      <c r="Q600" s="166">
        <v>18</v>
      </c>
      <c r="R600" s="166">
        <v>1</v>
      </c>
      <c r="S600" s="166">
        <v>1</v>
      </c>
      <c r="T600" s="20"/>
      <c r="U600" s="20"/>
      <c r="V600" s="20"/>
      <c r="W600" s="20"/>
      <c r="X600" s="20"/>
      <c r="Y600" s="20"/>
      <c r="Z600" s="6"/>
      <c r="AA600" s="6"/>
      <c r="AB600" s="111"/>
      <c r="AC600" s="24"/>
      <c r="AI600" s="111"/>
      <c r="AM600" s="111"/>
    </row>
    <row r="601" spans="1:39" x14ac:dyDescent="0.25">
      <c r="A601" s="10"/>
      <c r="B601" s="10"/>
      <c r="C601" s="2" t="s">
        <v>661</v>
      </c>
      <c r="D601" s="51" t="s">
        <v>544</v>
      </c>
      <c r="E601" s="38" t="s">
        <v>33</v>
      </c>
      <c r="F601" s="38">
        <v>1</v>
      </c>
      <c r="G601" s="41">
        <v>0.65904458598726112</v>
      </c>
      <c r="H601" s="41">
        <v>0.68377629424360742</v>
      </c>
      <c r="I601" s="57" t="s">
        <v>9</v>
      </c>
      <c r="J601" s="58">
        <v>3089.8867662399298</v>
      </c>
      <c r="K601" s="59">
        <v>0.60461148681394905</v>
      </c>
      <c r="L601" s="26">
        <f t="shared" si="41"/>
        <v>2.0821811294520569</v>
      </c>
      <c r="M601" s="60">
        <v>38.811742303333432</v>
      </c>
      <c r="N601" s="61" t="s">
        <v>29</v>
      </c>
      <c r="O601" s="24">
        <f t="shared" si="39"/>
        <v>0</v>
      </c>
      <c r="P601" s="163">
        <f t="shared" si="40"/>
        <v>1</v>
      </c>
      <c r="Q601" s="166">
        <v>19</v>
      </c>
      <c r="R601" s="166">
        <v>1</v>
      </c>
      <c r="S601" s="166">
        <v>1</v>
      </c>
      <c r="T601" s="20"/>
      <c r="U601" s="20"/>
      <c r="V601" s="20"/>
      <c r="W601" s="20"/>
      <c r="X601" s="20"/>
      <c r="Y601" s="20"/>
      <c r="Z601" s="6"/>
      <c r="AA601" s="6"/>
      <c r="AB601" s="111"/>
      <c r="AC601" s="24"/>
      <c r="AI601" s="111"/>
      <c r="AM601" s="111"/>
    </row>
    <row r="602" spans="1:39" x14ac:dyDescent="0.25">
      <c r="A602" s="10"/>
      <c r="B602" s="10"/>
      <c r="C602" s="2" t="s">
        <v>661</v>
      </c>
      <c r="D602" s="51" t="s">
        <v>544</v>
      </c>
      <c r="E602" s="38" t="s">
        <v>33</v>
      </c>
      <c r="F602" s="38">
        <v>2</v>
      </c>
      <c r="G602" s="41">
        <v>0.66153545741530262</v>
      </c>
      <c r="H602" s="41">
        <v>0.68702453987730061</v>
      </c>
      <c r="I602" s="57" t="s">
        <v>9</v>
      </c>
      <c r="J602" s="58">
        <v>3089.8867662399298</v>
      </c>
      <c r="K602" s="59">
        <v>0.60461148681394905</v>
      </c>
      <c r="L602" s="26">
        <f t="shared" si="41"/>
        <v>2.0900507722556463</v>
      </c>
      <c r="M602" s="60">
        <v>38.792503693687472</v>
      </c>
      <c r="N602" s="61" t="s">
        <v>29</v>
      </c>
      <c r="O602" s="24">
        <f t="shared" si="39"/>
        <v>0</v>
      </c>
      <c r="P602" s="163">
        <f t="shared" si="40"/>
        <v>0</v>
      </c>
      <c r="Q602" s="166">
        <v>20</v>
      </c>
      <c r="R602" s="166">
        <v>1</v>
      </c>
      <c r="S602" s="166">
        <v>1</v>
      </c>
      <c r="T602" s="20"/>
      <c r="U602" s="20"/>
      <c r="V602" s="20"/>
      <c r="W602" s="20"/>
      <c r="X602" s="20"/>
      <c r="Y602" s="20"/>
      <c r="Z602" s="6"/>
      <c r="AA602" s="6"/>
      <c r="AB602" s="111"/>
      <c r="AC602" s="24"/>
      <c r="AI602" s="111"/>
      <c r="AM602" s="111"/>
    </row>
    <row r="603" spans="1:39" x14ac:dyDescent="0.25">
      <c r="A603" s="10"/>
      <c r="B603" s="10"/>
      <c r="C603" s="2" t="s">
        <v>661</v>
      </c>
      <c r="D603" s="51" t="s">
        <v>544</v>
      </c>
      <c r="E603" s="38" t="s">
        <v>33</v>
      </c>
      <c r="F603" s="38">
        <v>3</v>
      </c>
      <c r="G603" s="41">
        <v>0.68094012695144968</v>
      </c>
      <c r="H603" s="41">
        <v>0.69802205815331331</v>
      </c>
      <c r="I603" s="57" t="s">
        <v>9</v>
      </c>
      <c r="J603" s="58">
        <v>3089.8867662399298</v>
      </c>
      <c r="K603" s="59">
        <v>0.60461148681394905</v>
      </c>
      <c r="L603" s="26">
        <f t="shared" si="41"/>
        <v>2.1513577575347873</v>
      </c>
      <c r="M603" s="60">
        <v>39.051114149630592</v>
      </c>
      <c r="N603" s="61" t="s">
        <v>29</v>
      </c>
      <c r="O603" s="24">
        <f t="shared" si="39"/>
        <v>0</v>
      </c>
      <c r="P603" s="163">
        <f t="shared" si="40"/>
        <v>0</v>
      </c>
      <c r="Q603" s="166">
        <v>21</v>
      </c>
      <c r="R603" s="166">
        <v>1</v>
      </c>
      <c r="S603" s="166">
        <v>1</v>
      </c>
      <c r="T603" s="20"/>
      <c r="U603" s="20"/>
      <c r="V603" s="20"/>
      <c r="W603" s="20"/>
      <c r="X603" s="20"/>
      <c r="Y603" s="20"/>
      <c r="Z603" s="6"/>
      <c r="AA603" s="6"/>
      <c r="AB603" s="111"/>
      <c r="AC603" s="24"/>
      <c r="AI603" s="111"/>
      <c r="AM603" s="111"/>
    </row>
    <row r="604" spans="1:39" x14ac:dyDescent="0.25">
      <c r="A604" s="10"/>
      <c r="B604" s="10"/>
      <c r="C604" s="2" t="s">
        <v>661</v>
      </c>
      <c r="D604" s="51" t="s">
        <v>544</v>
      </c>
      <c r="E604" s="38" t="s">
        <v>34</v>
      </c>
      <c r="F604" s="38">
        <v>1</v>
      </c>
      <c r="G604" s="41">
        <v>0.63460058981920764</v>
      </c>
      <c r="H604" s="41">
        <v>0.66614384942863547</v>
      </c>
      <c r="I604" s="57" t="s">
        <v>9</v>
      </c>
      <c r="J604" s="58">
        <v>3089.8867662399298</v>
      </c>
      <c r="K604" s="59">
        <v>0.60461148681394905</v>
      </c>
      <c r="L604" s="26">
        <f t="shared" si="41"/>
        <v>2.0049529287632142</v>
      </c>
      <c r="M604" s="60">
        <v>38.57897526116956</v>
      </c>
      <c r="N604" s="61" t="s">
        <v>29</v>
      </c>
      <c r="O604" s="24">
        <f t="shared" si="39"/>
        <v>0</v>
      </c>
      <c r="P604" s="163">
        <f t="shared" si="40"/>
        <v>1</v>
      </c>
      <c r="Q604" s="166">
        <v>22</v>
      </c>
      <c r="R604" s="166">
        <v>1</v>
      </c>
      <c r="S604" s="166">
        <v>1</v>
      </c>
      <c r="T604" s="20"/>
      <c r="U604" s="20"/>
      <c r="V604" s="20"/>
      <c r="W604" s="20"/>
      <c r="X604" s="20"/>
      <c r="Y604" s="20"/>
      <c r="Z604" s="6"/>
      <c r="AA604" s="6"/>
      <c r="AB604" s="111"/>
      <c r="AC604" s="24"/>
      <c r="AI604" s="111"/>
      <c r="AM604" s="111"/>
    </row>
    <row r="605" spans="1:39" x14ac:dyDescent="0.25">
      <c r="A605" s="10"/>
      <c r="B605" s="10"/>
      <c r="C605" s="2" t="s">
        <v>661</v>
      </c>
      <c r="D605" s="51" t="s">
        <v>544</v>
      </c>
      <c r="E605" s="38" t="s">
        <v>34</v>
      </c>
      <c r="F605" s="38">
        <v>2</v>
      </c>
      <c r="G605" s="41">
        <v>0.64230197350635299</v>
      </c>
      <c r="H605" s="41">
        <v>0.66205546932991433</v>
      </c>
      <c r="I605" s="57" t="s">
        <v>9</v>
      </c>
      <c r="J605" s="58">
        <v>3089.8867662399298</v>
      </c>
      <c r="K605" s="59">
        <v>0.60461148681394905</v>
      </c>
      <c r="L605" s="26">
        <f t="shared" si="41"/>
        <v>2.0292846297209306</v>
      </c>
      <c r="M605" s="60">
        <v>38.941845954078403</v>
      </c>
      <c r="N605" s="61" t="s">
        <v>29</v>
      </c>
      <c r="O605" s="24">
        <f t="shared" si="39"/>
        <v>0</v>
      </c>
      <c r="P605" s="163">
        <f t="shared" si="40"/>
        <v>0</v>
      </c>
      <c r="Q605" s="166">
        <v>23</v>
      </c>
      <c r="R605" s="166">
        <v>1</v>
      </c>
      <c r="S605" s="166">
        <v>1</v>
      </c>
      <c r="T605" s="20"/>
      <c r="U605" s="20"/>
      <c r="V605" s="20"/>
      <c r="W605" s="20"/>
      <c r="X605" s="20"/>
      <c r="Y605" s="20"/>
      <c r="Z605" s="6"/>
      <c r="AA605" s="6"/>
      <c r="AB605" s="111"/>
      <c r="AC605" s="24"/>
      <c r="AI605" s="111"/>
      <c r="AM605" s="111"/>
    </row>
    <row r="606" spans="1:39" x14ac:dyDescent="0.25">
      <c r="A606" s="10"/>
      <c r="B606" s="10"/>
      <c r="C606" s="2" t="s">
        <v>661</v>
      </c>
      <c r="D606" s="51" t="s">
        <v>544</v>
      </c>
      <c r="E606" s="38" t="s">
        <v>34</v>
      </c>
      <c r="F606" s="38">
        <v>3</v>
      </c>
      <c r="G606" s="41">
        <v>0.66275852983796613</v>
      </c>
      <c r="H606" s="41">
        <v>0.67753410250858359</v>
      </c>
      <c r="I606" s="57" t="s">
        <v>9</v>
      </c>
      <c r="J606" s="58">
        <v>3089.8867662399298</v>
      </c>
      <c r="K606" s="59">
        <v>0.60461148681394905</v>
      </c>
      <c r="L606" s="26">
        <f t="shared" si="41"/>
        <v>2.0939149392218437</v>
      </c>
      <c r="M606" s="60">
        <v>39.10505583402378</v>
      </c>
      <c r="N606" s="61" t="s">
        <v>29</v>
      </c>
      <c r="O606" s="24">
        <f t="shared" si="39"/>
        <v>0</v>
      </c>
      <c r="P606" s="163">
        <f t="shared" si="40"/>
        <v>0</v>
      </c>
      <c r="Q606" s="166">
        <v>24</v>
      </c>
      <c r="R606" s="166">
        <v>1</v>
      </c>
      <c r="S606" s="166">
        <v>1</v>
      </c>
      <c r="T606" s="20"/>
      <c r="U606" s="20"/>
      <c r="V606" s="20"/>
      <c r="W606" s="20"/>
      <c r="X606" s="20"/>
      <c r="Y606" s="20"/>
      <c r="Z606" s="6"/>
      <c r="AA606" s="6"/>
      <c r="AB606" s="111"/>
      <c r="AC606" s="24"/>
      <c r="AI606" s="111"/>
      <c r="AM606" s="111"/>
    </row>
    <row r="607" spans="1:39" x14ac:dyDescent="0.25">
      <c r="A607" s="10"/>
      <c r="B607" s="10"/>
      <c r="C607" s="2" t="s">
        <v>661</v>
      </c>
      <c r="D607" s="51" t="s">
        <v>544</v>
      </c>
      <c r="E607" s="38" t="s">
        <v>34</v>
      </c>
      <c r="F607" s="38">
        <v>4</v>
      </c>
      <c r="G607" s="41">
        <v>0.6452210931062895</v>
      </c>
      <c r="H607" s="41">
        <v>0.66819718130221284</v>
      </c>
      <c r="I607" s="57" t="s">
        <v>9</v>
      </c>
      <c r="J607" s="58">
        <v>3089.8867662399298</v>
      </c>
      <c r="K607" s="59">
        <v>0.60461148681394905</v>
      </c>
      <c r="L607" s="26">
        <f t="shared" si="41"/>
        <v>2.0385072769815804</v>
      </c>
      <c r="M607" s="60">
        <v>38.848520133787268</v>
      </c>
      <c r="N607" s="61" t="s">
        <v>29</v>
      </c>
      <c r="O607" s="24">
        <f t="shared" si="39"/>
        <v>0</v>
      </c>
      <c r="P607" s="163">
        <f t="shared" si="40"/>
        <v>0</v>
      </c>
      <c r="Q607" s="166">
        <v>25</v>
      </c>
      <c r="R607" s="166">
        <v>1</v>
      </c>
      <c r="S607" s="166">
        <v>1</v>
      </c>
      <c r="T607" s="20"/>
      <c r="U607" s="20"/>
      <c r="V607" s="20"/>
      <c r="W607" s="20"/>
      <c r="X607" s="20"/>
      <c r="Y607" s="20"/>
      <c r="Z607" s="6"/>
      <c r="AA607" s="6"/>
      <c r="AB607" s="111"/>
      <c r="AC607" s="24"/>
      <c r="AI607" s="111"/>
      <c r="AM607" s="111"/>
    </row>
    <row r="608" spans="1:39" x14ac:dyDescent="0.25">
      <c r="A608" s="10"/>
      <c r="B608" s="10"/>
      <c r="C608" s="2" t="s">
        <v>661</v>
      </c>
      <c r="D608" s="51" t="s">
        <v>544</v>
      </c>
      <c r="E608" s="38" t="s">
        <v>30</v>
      </c>
      <c r="F608" s="38">
        <v>1</v>
      </c>
      <c r="G608" s="41">
        <v>0.65949424689592406</v>
      </c>
      <c r="H608" s="41">
        <v>0.67753205128205118</v>
      </c>
      <c r="I608" s="57" t="s">
        <v>9</v>
      </c>
      <c r="J608" s="58">
        <v>3089.8867662399298</v>
      </c>
      <c r="K608" s="59">
        <v>0.60461148681394905</v>
      </c>
      <c r="L608" s="26">
        <f t="shared" si="41"/>
        <v>2.0836017851687982</v>
      </c>
      <c r="M608" s="60">
        <v>39.007408387862533</v>
      </c>
      <c r="N608" s="61" t="s">
        <v>29</v>
      </c>
      <c r="O608" s="24">
        <f t="shared" si="39"/>
        <v>0</v>
      </c>
      <c r="P608" s="163">
        <f t="shared" si="40"/>
        <v>1</v>
      </c>
      <c r="Q608" s="166">
        <v>26</v>
      </c>
      <c r="R608" s="166">
        <v>1</v>
      </c>
      <c r="S608" s="166">
        <v>1</v>
      </c>
      <c r="T608" s="20"/>
      <c r="U608" s="20"/>
      <c r="V608" s="20"/>
      <c r="W608" s="20"/>
      <c r="X608" s="20"/>
      <c r="Y608" s="20"/>
      <c r="Z608" s="6"/>
      <c r="AA608" s="6"/>
      <c r="AB608" s="111"/>
      <c r="AC608" s="24"/>
      <c r="AI608" s="111"/>
      <c r="AM608" s="111"/>
    </row>
    <row r="609" spans="1:39" x14ac:dyDescent="0.25">
      <c r="A609" s="10"/>
      <c r="B609" s="10"/>
      <c r="C609" s="2" t="s">
        <v>661</v>
      </c>
      <c r="D609" s="51" t="s">
        <v>544</v>
      </c>
      <c r="E609" s="38" t="s">
        <v>30</v>
      </c>
      <c r="F609" s="38">
        <v>2</v>
      </c>
      <c r="G609" s="41">
        <v>0.66384538487170941</v>
      </c>
      <c r="H609" s="41">
        <v>0.68085507109897359</v>
      </c>
      <c r="I609" s="57" t="s">
        <v>9</v>
      </c>
      <c r="J609" s="58">
        <v>3089.8867662399298</v>
      </c>
      <c r="K609" s="59">
        <v>0.60461148681394905</v>
      </c>
      <c r="L609" s="26">
        <f t="shared" si="41"/>
        <v>2.0973487418655905</v>
      </c>
      <c r="M609" s="60">
        <v>39.040744841710961</v>
      </c>
      <c r="N609" s="61" t="s">
        <v>29</v>
      </c>
      <c r="O609" s="24">
        <f t="shared" si="39"/>
        <v>0</v>
      </c>
      <c r="P609" s="163">
        <f t="shared" si="40"/>
        <v>0</v>
      </c>
      <c r="Q609" s="166">
        <v>27</v>
      </c>
      <c r="R609" s="166">
        <v>1</v>
      </c>
      <c r="S609" s="166">
        <v>1</v>
      </c>
      <c r="T609" s="20"/>
      <c r="U609" s="20"/>
      <c r="V609" s="20"/>
      <c r="W609" s="20"/>
      <c r="X609" s="20"/>
      <c r="Y609" s="20"/>
      <c r="Z609" s="6"/>
      <c r="AA609" s="6"/>
      <c r="AB609" s="111"/>
      <c r="AC609" s="24"/>
      <c r="AI609" s="111"/>
      <c r="AM609" s="111"/>
    </row>
    <row r="610" spans="1:39" x14ac:dyDescent="0.25">
      <c r="A610" s="10"/>
      <c r="B610" s="10"/>
      <c r="C610" s="2" t="s">
        <v>661</v>
      </c>
      <c r="D610" s="51" t="s">
        <v>544</v>
      </c>
      <c r="E610" s="38" t="s">
        <v>30</v>
      </c>
      <c r="F610" s="38">
        <v>3</v>
      </c>
      <c r="G610" s="41">
        <v>0.66504871822529033</v>
      </c>
      <c r="H610" s="41">
        <v>0.68404056061486784</v>
      </c>
      <c r="I610" s="57" t="s">
        <v>9</v>
      </c>
      <c r="J610" s="58">
        <v>3089.8867662399298</v>
      </c>
      <c r="K610" s="59">
        <v>0.60461148681394905</v>
      </c>
      <c r="L610" s="26">
        <f t="shared" si="41"/>
        <v>2.101150545346782</v>
      </c>
      <c r="M610" s="60">
        <v>38.984159175925569</v>
      </c>
      <c r="N610" s="61" t="s">
        <v>29</v>
      </c>
      <c r="O610" s="24">
        <f t="shared" si="39"/>
        <v>0</v>
      </c>
      <c r="P610" s="163">
        <f t="shared" si="40"/>
        <v>0</v>
      </c>
      <c r="Q610" s="166">
        <v>28</v>
      </c>
      <c r="R610" s="166">
        <v>1</v>
      </c>
      <c r="S610" s="166">
        <v>1</v>
      </c>
      <c r="T610" s="20"/>
      <c r="U610" s="20"/>
      <c r="V610" s="20"/>
      <c r="W610" s="20"/>
      <c r="X610" s="20"/>
      <c r="Y610" s="20"/>
      <c r="Z610" s="6"/>
      <c r="AA610" s="6"/>
      <c r="AB610" s="111"/>
      <c r="AC610" s="24"/>
      <c r="AI610" s="111"/>
      <c r="AM610" s="111"/>
    </row>
    <row r="611" spans="1:39" x14ac:dyDescent="0.25">
      <c r="A611" s="10"/>
      <c r="B611" s="10"/>
      <c r="C611" s="8"/>
      <c r="D611" s="66"/>
      <c r="E611" s="66"/>
      <c r="F611" s="66"/>
      <c r="G611" s="81"/>
      <c r="H611" s="81"/>
      <c r="I611" s="63"/>
      <c r="J611" s="64"/>
      <c r="K611" s="65"/>
      <c r="L611" s="50"/>
      <c r="M611" s="73"/>
      <c r="N611" s="74"/>
      <c r="O611" s="163"/>
      <c r="P611" s="163"/>
      <c r="Q611" s="169"/>
      <c r="R611" s="169"/>
      <c r="S611" s="169"/>
      <c r="T611" s="93"/>
      <c r="U611" s="93"/>
      <c r="V611" s="93"/>
      <c r="W611" s="93"/>
      <c r="X611" s="93"/>
      <c r="Y611" s="93"/>
      <c r="Z611" s="97"/>
      <c r="AA611" s="97"/>
      <c r="AB611" s="111"/>
      <c r="AC611" s="112"/>
      <c r="AD611" s="112"/>
      <c r="AE611" s="112"/>
      <c r="AF611" s="112"/>
      <c r="AG611" s="112"/>
      <c r="AH611" s="112"/>
      <c r="AI611" s="111"/>
      <c r="AJ611" s="112"/>
      <c r="AK611" s="112"/>
      <c r="AL611" s="112"/>
      <c r="AM611" s="111"/>
    </row>
    <row r="612" spans="1:39" x14ac:dyDescent="0.25">
      <c r="A612" s="10"/>
      <c r="B612" s="10"/>
      <c r="C612" s="2" t="s">
        <v>662</v>
      </c>
      <c r="D612" s="51" t="s">
        <v>551</v>
      </c>
      <c r="E612" s="38" t="s">
        <v>30</v>
      </c>
      <c r="F612" s="38">
        <v>1</v>
      </c>
      <c r="G612" s="41">
        <v>0.59327001356852105</v>
      </c>
      <c r="H612" s="41">
        <v>0.62562946480852555</v>
      </c>
      <c r="I612" s="57" t="s">
        <v>9</v>
      </c>
      <c r="J612" s="58">
        <v>3089.8867662399298</v>
      </c>
      <c r="K612" s="59">
        <v>0.60461148681394905</v>
      </c>
      <c r="L612" s="26">
        <f t="shared" si="41"/>
        <v>1.8743733780494447</v>
      </c>
      <c r="M612" s="60">
        <v>38.486924978479877</v>
      </c>
      <c r="N612" s="61" t="s">
        <v>29</v>
      </c>
      <c r="O612" s="24">
        <f t="shared" si="39"/>
        <v>1</v>
      </c>
      <c r="P612" s="163">
        <f t="shared" si="40"/>
        <v>1</v>
      </c>
      <c r="Q612" s="166">
        <v>1</v>
      </c>
      <c r="R612" s="166">
        <v>1</v>
      </c>
      <c r="S612" s="166">
        <v>1</v>
      </c>
      <c r="T612" s="27">
        <f>AVERAGE(L612:L618)</f>
        <v>1.8714811191550129</v>
      </c>
      <c r="U612" s="27">
        <f>STDEVA(L612:L618)</f>
        <v>1.6052318444782537E-2</v>
      </c>
      <c r="V612" s="24">
        <f>978*T612/AA612</f>
        <v>915.1542672668013</v>
      </c>
      <c r="W612" s="24">
        <f>978*U612/AA612</f>
        <v>7.8495837194986606</v>
      </c>
      <c r="X612" s="27">
        <f>AVERAGE(M612:M618)</f>
        <v>39.007061582394726</v>
      </c>
      <c r="Y612" s="27">
        <f>STDEVA(M612:M618)</f>
        <v>0.37808702328521221</v>
      </c>
      <c r="Z612" s="6" t="s">
        <v>10</v>
      </c>
      <c r="AA612" s="6">
        <v>2</v>
      </c>
      <c r="AB612" s="111"/>
      <c r="AC612" s="25">
        <f>SUM(O612:O618)</f>
        <v>2</v>
      </c>
      <c r="AD612" s="25">
        <f>SUM(P612:P618)</f>
        <v>2</v>
      </c>
      <c r="AE612" s="25">
        <f>SUM(R612:R618)</f>
        <v>7</v>
      </c>
      <c r="AF612" s="100">
        <v>2</v>
      </c>
      <c r="AG612" s="23">
        <v>2</v>
      </c>
      <c r="AH612" s="25">
        <f>SUM(S612:S618)</f>
        <v>7</v>
      </c>
      <c r="AI612" s="111"/>
      <c r="AJ612" s="23">
        <v>1</v>
      </c>
      <c r="AM612" s="111"/>
    </row>
    <row r="613" spans="1:39" x14ac:dyDescent="0.25">
      <c r="A613" s="10"/>
      <c r="B613" s="10"/>
      <c r="C613" s="2" t="s">
        <v>662</v>
      </c>
      <c r="D613" s="51" t="s">
        <v>551</v>
      </c>
      <c r="E613" s="38" t="s">
        <v>30</v>
      </c>
      <c r="F613" s="38">
        <v>2</v>
      </c>
      <c r="G613" s="41">
        <v>0.58508507096300899</v>
      </c>
      <c r="H613" s="41">
        <v>0.60201171936201547</v>
      </c>
      <c r="I613" s="57" t="s">
        <v>9</v>
      </c>
      <c r="J613" s="58">
        <v>3089.8867662399298</v>
      </c>
      <c r="K613" s="59">
        <v>0.60461148681394905</v>
      </c>
      <c r="L613" s="26">
        <f t="shared" si="41"/>
        <v>1.8485139242261264</v>
      </c>
      <c r="M613" s="60">
        <v>38.976969063717135</v>
      </c>
      <c r="N613" s="61" t="s">
        <v>29</v>
      </c>
      <c r="O613" s="24">
        <f t="shared" si="39"/>
        <v>0</v>
      </c>
      <c r="P613" s="163">
        <f t="shared" si="40"/>
        <v>0</v>
      </c>
      <c r="Q613" s="166">
        <v>2</v>
      </c>
      <c r="R613" s="166">
        <v>1</v>
      </c>
      <c r="S613" s="166">
        <v>1</v>
      </c>
      <c r="T613" s="20"/>
      <c r="U613" s="20"/>
      <c r="V613" s="20"/>
      <c r="W613" s="20"/>
      <c r="X613" s="20"/>
      <c r="Y613" s="20"/>
      <c r="Z613" s="6"/>
      <c r="AA613" s="6"/>
      <c r="AB613" s="111"/>
      <c r="AC613" s="100"/>
      <c r="AI613" s="111"/>
      <c r="AM613" s="111"/>
    </row>
    <row r="614" spans="1:39" x14ac:dyDescent="0.25">
      <c r="A614" s="10"/>
      <c r="B614" s="10"/>
      <c r="C614" s="2" t="s">
        <v>662</v>
      </c>
      <c r="D614" s="51" t="s">
        <v>551</v>
      </c>
      <c r="E614" s="38" t="s">
        <v>30</v>
      </c>
      <c r="F614" s="38">
        <v>3</v>
      </c>
      <c r="G614" s="41">
        <v>0.59654925307314921</v>
      </c>
      <c r="H614" s="41">
        <v>0.62384381308185954</v>
      </c>
      <c r="I614" s="57" t="s">
        <v>9</v>
      </c>
      <c r="J614" s="58">
        <v>3089.8867662399298</v>
      </c>
      <c r="K614" s="59">
        <v>0.60461148681394905</v>
      </c>
      <c r="L614" s="26">
        <f t="shared" si="41"/>
        <v>1.8847337857679332</v>
      </c>
      <c r="M614" s="60">
        <v>38.654330438634432</v>
      </c>
      <c r="N614" s="61" t="s">
        <v>29</v>
      </c>
      <c r="O614" s="24">
        <f t="shared" si="39"/>
        <v>0</v>
      </c>
      <c r="P614" s="163">
        <f t="shared" si="40"/>
        <v>0</v>
      </c>
      <c r="Q614" s="166">
        <v>3</v>
      </c>
      <c r="R614" s="166">
        <v>1</v>
      </c>
      <c r="S614" s="166">
        <v>1</v>
      </c>
      <c r="T614" s="20"/>
      <c r="U614" s="20"/>
      <c r="V614" s="20"/>
      <c r="W614" s="20"/>
      <c r="X614" s="20"/>
      <c r="Y614" s="20"/>
      <c r="Z614" s="6"/>
      <c r="AA614" s="6"/>
      <c r="AB614" s="111"/>
      <c r="AC614" s="100"/>
      <c r="AI614" s="111"/>
      <c r="AM614" s="111"/>
    </row>
    <row r="615" spans="1:39" x14ac:dyDescent="0.25">
      <c r="A615" s="10"/>
      <c r="B615" s="10"/>
      <c r="C615" s="2" t="s">
        <v>662</v>
      </c>
      <c r="D615" s="51" t="s">
        <v>551</v>
      </c>
      <c r="E615" s="38" t="s">
        <v>30</v>
      </c>
      <c r="F615" s="38">
        <v>4</v>
      </c>
      <c r="G615" s="41">
        <v>0.58789240218380345</v>
      </c>
      <c r="H615" s="41">
        <v>0.60882752519667627</v>
      </c>
      <c r="I615" s="57" t="s">
        <v>9</v>
      </c>
      <c r="J615" s="58">
        <v>3089.8867662399298</v>
      </c>
      <c r="K615" s="59">
        <v>0.60461148681394905</v>
      </c>
      <c r="L615" s="26">
        <f t="shared" si="41"/>
        <v>1.8573833880171131</v>
      </c>
      <c r="M615" s="60">
        <v>38.848504179513057</v>
      </c>
      <c r="N615" s="61" t="s">
        <v>29</v>
      </c>
      <c r="O615" s="24">
        <f t="shared" si="39"/>
        <v>0</v>
      </c>
      <c r="P615" s="163">
        <f t="shared" si="40"/>
        <v>0</v>
      </c>
      <c r="Q615" s="166">
        <v>4</v>
      </c>
      <c r="R615" s="166">
        <v>1</v>
      </c>
      <c r="S615" s="166">
        <v>1</v>
      </c>
      <c r="T615" s="20"/>
      <c r="U615" s="20"/>
      <c r="V615" s="20"/>
      <c r="W615" s="20"/>
      <c r="X615" s="20"/>
      <c r="Y615" s="20"/>
      <c r="Z615" s="6"/>
      <c r="AA615" s="6"/>
      <c r="AB615" s="111"/>
      <c r="AC615" s="100"/>
      <c r="AI615" s="111"/>
      <c r="AM615" s="111"/>
    </row>
    <row r="616" spans="1:39" x14ac:dyDescent="0.25">
      <c r="A616" s="10"/>
      <c r="B616" s="10"/>
      <c r="C616" s="2" t="s">
        <v>662</v>
      </c>
      <c r="D616" s="51" t="s">
        <v>549</v>
      </c>
      <c r="E616" s="38" t="s">
        <v>30</v>
      </c>
      <c r="F616" s="38">
        <v>1</v>
      </c>
      <c r="G616" s="41">
        <v>0.58884157422224637</v>
      </c>
      <c r="H616" s="41">
        <v>0.59914893617021281</v>
      </c>
      <c r="I616" s="57" t="s">
        <v>9</v>
      </c>
      <c r="J616" s="58">
        <v>3089.8867662399298</v>
      </c>
      <c r="K616" s="59">
        <v>0.60461148681394905</v>
      </c>
      <c r="L616" s="26">
        <f t="shared" si="41"/>
        <v>1.8603821959112539</v>
      </c>
      <c r="M616" s="60">
        <v>39.197794132198084</v>
      </c>
      <c r="N616" s="61" t="s">
        <v>29</v>
      </c>
      <c r="O616" s="24">
        <f t="shared" si="39"/>
        <v>1</v>
      </c>
      <c r="P616" s="163">
        <f t="shared" si="40"/>
        <v>1</v>
      </c>
      <c r="Q616" s="166">
        <v>5</v>
      </c>
      <c r="R616" s="166">
        <v>1</v>
      </c>
      <c r="S616" s="166">
        <v>1</v>
      </c>
      <c r="T616" s="20"/>
      <c r="U616" s="20"/>
      <c r="V616" s="20"/>
      <c r="W616" s="20"/>
      <c r="X616" s="20"/>
      <c r="Y616" s="20"/>
      <c r="Z616" s="6"/>
      <c r="AA616" s="6"/>
      <c r="AB616" s="111"/>
      <c r="AC616" s="100"/>
      <c r="AI616" s="111"/>
      <c r="AM616" s="111"/>
    </row>
    <row r="617" spans="1:39" x14ac:dyDescent="0.25">
      <c r="A617" s="10"/>
      <c r="B617" s="10"/>
      <c r="C617" s="2" t="s">
        <v>662</v>
      </c>
      <c r="D617" s="51" t="s">
        <v>549</v>
      </c>
      <c r="E617" s="38" t="s">
        <v>30</v>
      </c>
      <c r="F617" s="38">
        <v>2</v>
      </c>
      <c r="G617" s="41">
        <v>0.59746268222422672</v>
      </c>
      <c r="H617" s="41">
        <v>0.59726410694854659</v>
      </c>
      <c r="I617" s="57" t="s">
        <v>9</v>
      </c>
      <c r="J617" s="58">
        <v>3089.8867662399298</v>
      </c>
      <c r="K617" s="59">
        <v>0.60461148681394905</v>
      </c>
      <c r="L617" s="26">
        <f t="shared" si="41"/>
        <v>1.8876196678188657</v>
      </c>
      <c r="M617" s="60">
        <v>39.545359825128266</v>
      </c>
      <c r="N617" s="61" t="s">
        <v>29</v>
      </c>
      <c r="O617" s="24">
        <f t="shared" si="39"/>
        <v>0</v>
      </c>
      <c r="P617" s="163">
        <f t="shared" si="40"/>
        <v>0</v>
      </c>
      <c r="Q617" s="166">
        <v>6</v>
      </c>
      <c r="R617" s="166">
        <v>1</v>
      </c>
      <c r="S617" s="166">
        <v>1</v>
      </c>
      <c r="T617" s="20"/>
      <c r="U617" s="20"/>
      <c r="V617" s="20"/>
      <c r="W617" s="20"/>
      <c r="X617" s="20"/>
      <c r="Y617" s="20"/>
      <c r="Z617" s="6"/>
      <c r="AA617" s="6"/>
      <c r="AB617" s="111"/>
      <c r="AC617" s="100"/>
      <c r="AI617" s="111"/>
      <c r="AM617" s="111"/>
    </row>
    <row r="618" spans="1:39" x14ac:dyDescent="0.25">
      <c r="A618" s="10"/>
      <c r="B618" s="10"/>
      <c r="C618" s="2" t="s">
        <v>662</v>
      </c>
      <c r="D618" s="51" t="s">
        <v>549</v>
      </c>
      <c r="E618" s="38" t="s">
        <v>30</v>
      </c>
      <c r="F618" s="38">
        <v>3</v>
      </c>
      <c r="G618" s="41">
        <v>0.5973809660559416</v>
      </c>
      <c r="H618" s="41">
        <v>0.60347907851433935</v>
      </c>
      <c r="I618" s="57" t="s">
        <v>9</v>
      </c>
      <c r="J618" s="58">
        <v>3089.8867662399298</v>
      </c>
      <c r="K618" s="59">
        <v>0.60461148681394905</v>
      </c>
      <c r="L618" s="26">
        <f t="shared" si="41"/>
        <v>1.8873614942943546</v>
      </c>
      <c r="M618" s="60">
        <v>39.339548459092242</v>
      </c>
      <c r="N618" s="61" t="s">
        <v>29</v>
      </c>
      <c r="O618" s="24">
        <f t="shared" si="39"/>
        <v>0</v>
      </c>
      <c r="P618" s="163">
        <f t="shared" si="40"/>
        <v>0</v>
      </c>
      <c r="Q618" s="166">
        <v>7</v>
      </c>
      <c r="R618" s="166">
        <v>1</v>
      </c>
      <c r="S618" s="166">
        <v>1</v>
      </c>
      <c r="T618" s="20"/>
      <c r="U618" s="20"/>
      <c r="V618" s="20"/>
      <c r="W618" s="20"/>
      <c r="X618" s="20"/>
      <c r="Y618" s="20"/>
      <c r="Z618" s="6"/>
      <c r="AA618" s="6"/>
      <c r="AB618" s="111"/>
      <c r="AC618" s="100"/>
      <c r="AI618" s="111"/>
      <c r="AM618" s="111"/>
    </row>
    <row r="619" spans="1:39" x14ac:dyDescent="0.25">
      <c r="A619" s="10"/>
      <c r="B619" s="10"/>
      <c r="C619" s="8"/>
      <c r="D619" s="66"/>
      <c r="E619" s="66"/>
      <c r="F619" s="66"/>
      <c r="G619" s="81"/>
      <c r="H619" s="81"/>
      <c r="I619" s="63"/>
      <c r="J619" s="64"/>
      <c r="K619" s="65"/>
      <c r="L619" s="50"/>
      <c r="M619" s="73"/>
      <c r="N619" s="74"/>
      <c r="O619" s="163"/>
      <c r="P619" s="163"/>
      <c r="Q619" s="169"/>
      <c r="R619" s="169"/>
      <c r="S619" s="169"/>
      <c r="T619" s="93"/>
      <c r="U619" s="93"/>
      <c r="V619" s="93"/>
      <c r="W619" s="93"/>
      <c r="X619" s="93"/>
      <c r="Y619" s="93"/>
      <c r="Z619" s="97"/>
      <c r="AA619" s="97"/>
      <c r="AB619" s="111"/>
      <c r="AC619" s="112"/>
      <c r="AD619" s="112"/>
      <c r="AE619" s="112"/>
      <c r="AF619" s="112"/>
      <c r="AG619" s="112"/>
      <c r="AH619" s="112"/>
      <c r="AI619" s="111"/>
      <c r="AJ619" s="112"/>
      <c r="AK619" s="112"/>
      <c r="AL619" s="112"/>
      <c r="AM619" s="111"/>
    </row>
    <row r="620" spans="1:39" x14ac:dyDescent="0.25">
      <c r="A620" s="10"/>
      <c r="B620" s="10"/>
      <c r="C620" s="2" t="s">
        <v>663</v>
      </c>
      <c r="D620" s="51" t="s">
        <v>550</v>
      </c>
      <c r="E620" s="38" t="s">
        <v>30</v>
      </c>
      <c r="F620" s="38">
        <v>1</v>
      </c>
      <c r="G620" s="41">
        <v>0.6372588194999429</v>
      </c>
      <c r="H620" s="41">
        <v>0.59797905877054713</v>
      </c>
      <c r="I620" s="57" t="s">
        <v>9</v>
      </c>
      <c r="J620" s="58">
        <v>3089.8867662399298</v>
      </c>
      <c r="K620" s="59">
        <v>0.60461148681394905</v>
      </c>
      <c r="L620" s="26">
        <f>G620*J620/978</f>
        <v>2.0133513221294006</v>
      </c>
      <c r="M620" s="60">
        <v>40.7677271222488</v>
      </c>
      <c r="N620" s="61" t="s">
        <v>29</v>
      </c>
      <c r="O620" s="24">
        <f t="shared" si="39"/>
        <v>1</v>
      </c>
      <c r="P620" s="163">
        <f t="shared" si="40"/>
        <v>1</v>
      </c>
      <c r="Q620" s="166">
        <v>1</v>
      </c>
      <c r="R620" s="166">
        <v>1</v>
      </c>
      <c r="S620" s="166">
        <v>1</v>
      </c>
      <c r="T620" s="27">
        <f>AVERAGE(L620:L624)</f>
        <v>2.0008467923857784</v>
      </c>
      <c r="U620" s="27">
        <f>STDEVA(L620:L624)</f>
        <v>3.6137814563977091E-2</v>
      </c>
      <c r="V620" s="24">
        <f>978*T620/AA620</f>
        <v>978.41408147664561</v>
      </c>
      <c r="W620" s="24">
        <f>978*U620/AA620</f>
        <v>17.671391321784796</v>
      </c>
      <c r="X620" s="27">
        <f>AVERAGE(M620:M624)</f>
        <v>40.104029641486576</v>
      </c>
      <c r="Y620" s="27">
        <f>STDEVA(M620:M624)</f>
        <v>0.38644066196557753</v>
      </c>
      <c r="Z620" s="6">
        <v>34</v>
      </c>
      <c r="AA620" s="6">
        <v>2</v>
      </c>
      <c r="AB620" s="111"/>
      <c r="AC620" s="25">
        <f>SUM(O620:O624)</f>
        <v>1</v>
      </c>
      <c r="AD620" s="25">
        <f>SUM(P620:P624)</f>
        <v>5</v>
      </c>
      <c r="AE620" s="25">
        <f>SUM(R620:R624)</f>
        <v>5</v>
      </c>
      <c r="AF620" s="24">
        <v>1</v>
      </c>
      <c r="AG620" s="23">
        <v>5</v>
      </c>
      <c r="AH620" s="25">
        <f>SUM(S620:S624)</f>
        <v>5</v>
      </c>
      <c r="AI620" s="111"/>
      <c r="AJ620" s="23">
        <v>1</v>
      </c>
      <c r="AM620" s="111"/>
    </row>
    <row r="621" spans="1:39" x14ac:dyDescent="0.25">
      <c r="A621" s="10"/>
      <c r="B621" s="10"/>
      <c r="C621" s="2" t="s">
        <v>663</v>
      </c>
      <c r="D621" s="51" t="s">
        <v>550</v>
      </c>
      <c r="E621" s="38" t="s">
        <v>31</v>
      </c>
      <c r="F621" s="38">
        <v>1</v>
      </c>
      <c r="G621" s="41">
        <v>0.63886574539604102</v>
      </c>
      <c r="H621" s="41">
        <v>0.62749302393890438</v>
      </c>
      <c r="I621" s="57" t="s">
        <v>9</v>
      </c>
      <c r="J621" s="58">
        <v>3089.8867662399298</v>
      </c>
      <c r="K621" s="59">
        <v>0.60461148681394905</v>
      </c>
      <c r="L621" s="26">
        <f>G621*J621/978</f>
        <v>2.0184282332343924</v>
      </c>
      <c r="M621" s="60">
        <v>39.889198186316577</v>
      </c>
      <c r="N621" s="61" t="s">
        <v>29</v>
      </c>
      <c r="O621" s="24">
        <f t="shared" si="39"/>
        <v>0</v>
      </c>
      <c r="P621" s="163">
        <f t="shared" si="40"/>
        <v>1</v>
      </c>
      <c r="Q621" s="166">
        <v>2</v>
      </c>
      <c r="R621" s="166">
        <v>1</v>
      </c>
      <c r="S621" s="166">
        <v>1</v>
      </c>
      <c r="T621" s="20"/>
      <c r="U621" s="20"/>
      <c r="V621" s="20"/>
      <c r="W621" s="20"/>
      <c r="X621" s="20"/>
      <c r="Y621" s="20"/>
      <c r="Z621" s="6"/>
      <c r="AA621" s="6"/>
      <c r="AB621" s="111"/>
      <c r="AC621" s="24"/>
      <c r="AI621" s="111"/>
      <c r="AM621" s="111"/>
    </row>
    <row r="622" spans="1:39" x14ac:dyDescent="0.25">
      <c r="A622" s="10"/>
      <c r="B622" s="10"/>
      <c r="C622" s="2" t="s">
        <v>663</v>
      </c>
      <c r="D622" s="51" t="s">
        <v>550</v>
      </c>
      <c r="E622" s="38" t="s">
        <v>32</v>
      </c>
      <c r="F622" s="38">
        <v>1</v>
      </c>
      <c r="G622" s="41">
        <v>0.64730088255996532</v>
      </c>
      <c r="H622" s="41">
        <v>0.62815113762648411</v>
      </c>
      <c r="I622" s="57" t="s">
        <v>9</v>
      </c>
      <c r="J622" s="58">
        <v>3089.8867662399298</v>
      </c>
      <c r="K622" s="59">
        <v>0.60461148681394905</v>
      </c>
      <c r="L622" s="26">
        <f>G622*J622/978</f>
        <v>2.0450781500996564</v>
      </c>
      <c r="M622" s="60">
        <v>40.123085660394707</v>
      </c>
      <c r="N622" s="61" t="s">
        <v>29</v>
      </c>
      <c r="O622" s="24">
        <f t="shared" si="39"/>
        <v>0</v>
      </c>
      <c r="P622" s="163">
        <f t="shared" si="40"/>
        <v>1</v>
      </c>
      <c r="Q622" s="166">
        <v>3</v>
      </c>
      <c r="R622" s="166">
        <v>1</v>
      </c>
      <c r="S622" s="166">
        <v>1</v>
      </c>
      <c r="T622" s="20"/>
      <c r="U622" s="20"/>
      <c r="V622" s="20"/>
      <c r="W622" s="20"/>
      <c r="X622" s="20"/>
      <c r="Y622" s="20"/>
      <c r="Z622" s="6"/>
      <c r="AA622" s="6"/>
      <c r="AB622" s="111"/>
      <c r="AC622" s="24"/>
      <c r="AI622" s="111"/>
      <c r="AM622" s="111"/>
    </row>
    <row r="623" spans="1:39" x14ac:dyDescent="0.25">
      <c r="A623" s="10"/>
      <c r="B623" s="10"/>
      <c r="C623" s="2" t="s">
        <v>663</v>
      </c>
      <c r="D623" s="51" t="s">
        <v>550</v>
      </c>
      <c r="E623" s="38" t="s">
        <v>33</v>
      </c>
      <c r="F623" s="38">
        <v>1</v>
      </c>
      <c r="G623" s="41">
        <v>0.62011790714812087</v>
      </c>
      <c r="H623" s="41">
        <v>0.60902855791403065</v>
      </c>
      <c r="I623" s="57" t="s">
        <v>9</v>
      </c>
      <c r="J623" s="58">
        <v>3089.8867662399298</v>
      </c>
      <c r="K623" s="59">
        <v>0.60461148681394905</v>
      </c>
      <c r="L623" s="26">
        <f>G623*J623/978</f>
        <v>1.9591964364063192</v>
      </c>
      <c r="M623" s="60">
        <v>39.890804928691956</v>
      </c>
      <c r="N623" s="61" t="s">
        <v>29</v>
      </c>
      <c r="O623" s="24">
        <f t="shared" si="39"/>
        <v>0</v>
      </c>
      <c r="P623" s="163">
        <f t="shared" si="40"/>
        <v>1</v>
      </c>
      <c r="Q623" s="166">
        <v>4</v>
      </c>
      <c r="R623" s="166">
        <v>1</v>
      </c>
      <c r="S623" s="166">
        <v>1</v>
      </c>
      <c r="T623" s="20"/>
      <c r="U623" s="20"/>
      <c r="V623" s="20"/>
      <c r="W623" s="20"/>
      <c r="X623" s="20"/>
      <c r="Y623" s="20"/>
      <c r="Z623" s="6"/>
      <c r="AA623" s="6"/>
      <c r="AB623" s="111"/>
      <c r="AC623" s="24"/>
      <c r="AI623" s="111"/>
      <c r="AM623" s="111"/>
    </row>
    <row r="624" spans="1:39" x14ac:dyDescent="0.25">
      <c r="A624" s="10"/>
      <c r="B624" s="10"/>
      <c r="C624" s="2" t="s">
        <v>663</v>
      </c>
      <c r="D624" s="51" t="s">
        <v>550</v>
      </c>
      <c r="E624" s="38" t="s">
        <v>34</v>
      </c>
      <c r="F624" s="38">
        <v>1</v>
      </c>
      <c r="G624" s="41">
        <v>0.62296129587952542</v>
      </c>
      <c r="H624" s="41">
        <v>0.61312785388127855</v>
      </c>
      <c r="I624" s="57" t="s">
        <v>9</v>
      </c>
      <c r="J624" s="58">
        <v>3089.8867662399298</v>
      </c>
      <c r="K624" s="59">
        <v>0.60461148681394905</v>
      </c>
      <c r="L624" s="26">
        <f>G624*J624/978</f>
        <v>1.9681798200591236</v>
      </c>
      <c r="M624" s="60">
        <v>39.849332309780849</v>
      </c>
      <c r="N624" s="61" t="s">
        <v>29</v>
      </c>
      <c r="O624" s="24">
        <f t="shared" si="39"/>
        <v>0</v>
      </c>
      <c r="P624" s="163">
        <f t="shared" si="40"/>
        <v>1</v>
      </c>
      <c r="Q624" s="166">
        <v>5</v>
      </c>
      <c r="R624" s="166">
        <v>1</v>
      </c>
      <c r="S624" s="166">
        <v>1</v>
      </c>
      <c r="T624" s="20"/>
      <c r="U624" s="20"/>
      <c r="V624" s="20"/>
      <c r="W624" s="20"/>
      <c r="X624" s="20"/>
      <c r="Y624" s="20"/>
      <c r="Z624" s="6"/>
      <c r="AA624" s="6"/>
      <c r="AB624" s="111"/>
      <c r="AC624" s="24"/>
      <c r="AI624" s="111"/>
      <c r="AM624" s="111"/>
    </row>
    <row r="625" spans="1:39" x14ac:dyDescent="0.25">
      <c r="A625" s="10"/>
      <c r="B625" s="10"/>
      <c r="C625" s="8"/>
      <c r="D625" s="62"/>
      <c r="E625" s="62"/>
      <c r="F625" s="62"/>
      <c r="G625" s="81"/>
      <c r="H625" s="81"/>
      <c r="I625" s="63"/>
      <c r="J625" s="64"/>
      <c r="K625" s="65"/>
      <c r="L625" s="50"/>
      <c r="M625" s="73"/>
      <c r="N625" s="74"/>
      <c r="O625" s="163"/>
      <c r="P625" s="163"/>
      <c r="Q625" s="169"/>
      <c r="R625" s="169"/>
      <c r="S625" s="169"/>
      <c r="T625" s="93"/>
      <c r="U625" s="93"/>
      <c r="V625" s="93"/>
      <c r="W625" s="93"/>
      <c r="X625" s="93"/>
      <c r="Y625" s="93"/>
      <c r="Z625" s="97"/>
      <c r="AA625" s="97"/>
      <c r="AB625" s="111"/>
      <c r="AC625" s="112"/>
      <c r="AD625" s="112"/>
      <c r="AE625" s="112"/>
      <c r="AF625" s="112"/>
      <c r="AG625" s="112"/>
      <c r="AH625" s="112"/>
      <c r="AI625" s="111"/>
      <c r="AJ625" s="112"/>
      <c r="AK625" s="112"/>
      <c r="AL625" s="112"/>
      <c r="AM625" s="111"/>
    </row>
    <row r="626" spans="1:39" x14ac:dyDescent="0.25">
      <c r="A626" s="10"/>
      <c r="B626" s="10"/>
      <c r="C626" s="2" t="s">
        <v>664</v>
      </c>
      <c r="D626" s="39" t="s">
        <v>205</v>
      </c>
      <c r="E626" s="38" t="s">
        <v>30</v>
      </c>
      <c r="F626" s="38">
        <v>1</v>
      </c>
      <c r="G626" s="41">
        <v>1.4359400251391634</v>
      </c>
      <c r="H626" s="41">
        <v>1.4166045471487143</v>
      </c>
      <c r="I626" s="57" t="s">
        <v>12</v>
      </c>
      <c r="J626" s="58">
        <v>1696.80766954417</v>
      </c>
      <c r="K626" s="59">
        <v>0.61279470700705407</v>
      </c>
      <c r="L626" s="26">
        <f t="shared" si="41"/>
        <v>2.4913231571181806</v>
      </c>
      <c r="M626" s="60">
        <v>38.989985395144068</v>
      </c>
      <c r="N626" s="61" t="s">
        <v>29</v>
      </c>
      <c r="O626" s="24">
        <f t="shared" si="39"/>
        <v>1</v>
      </c>
      <c r="P626" s="163">
        <f t="shared" si="40"/>
        <v>1</v>
      </c>
      <c r="Q626" s="166">
        <v>1</v>
      </c>
      <c r="R626" s="166">
        <v>1</v>
      </c>
      <c r="S626" s="166">
        <v>1</v>
      </c>
      <c r="T626" s="27">
        <f>AVERAGE(L626:L630)</f>
        <v>2.414513683491502</v>
      </c>
      <c r="U626" s="27">
        <f>STDEVA(L626:L630)</f>
        <v>4.9897678295340815E-2</v>
      </c>
      <c r="V626" s="24">
        <f>978*T626/AA626</f>
        <v>1180.6971912273445</v>
      </c>
      <c r="W626" s="24">
        <f>978*U626/AA626</f>
        <v>24.399964686421658</v>
      </c>
      <c r="X626" s="27">
        <f>AVERAGE(M626:M630)</f>
        <v>38.615859898971415</v>
      </c>
      <c r="Y626" s="27">
        <f>STDEVA(M626:M630)</f>
        <v>0.32278440310063899</v>
      </c>
      <c r="Z626" s="6">
        <v>34</v>
      </c>
      <c r="AA626" s="6">
        <v>2</v>
      </c>
      <c r="AB626" s="111"/>
      <c r="AC626" s="25">
        <f>SUM(O626:O630)</f>
        <v>1</v>
      </c>
      <c r="AD626" s="25">
        <f>SUM(P626:P630)</f>
        <v>2</v>
      </c>
      <c r="AE626" s="23">
        <v>5</v>
      </c>
      <c r="AF626" s="24">
        <v>1</v>
      </c>
      <c r="AG626" s="23">
        <v>2</v>
      </c>
      <c r="AH626" s="25">
        <f>SUM(S626:S630)</f>
        <v>5</v>
      </c>
      <c r="AI626" s="111"/>
      <c r="AJ626" s="23">
        <v>1</v>
      </c>
      <c r="AM626" s="111"/>
    </row>
    <row r="627" spans="1:39" x14ac:dyDescent="0.25">
      <c r="A627" s="10"/>
      <c r="B627" s="10"/>
      <c r="C627" s="2" t="s">
        <v>664</v>
      </c>
      <c r="D627" s="39" t="s">
        <v>205</v>
      </c>
      <c r="E627" s="38" t="s">
        <v>30</v>
      </c>
      <c r="F627" s="38">
        <v>2</v>
      </c>
      <c r="G627" s="41">
        <v>1.3614961579026668</v>
      </c>
      <c r="H627" s="41">
        <v>1.3599692835847863</v>
      </c>
      <c r="I627" s="57" t="s">
        <v>12</v>
      </c>
      <c r="J627" s="58">
        <v>1696.80766954417</v>
      </c>
      <c r="K627" s="59">
        <v>0.61279470700705407</v>
      </c>
      <c r="L627" s="26">
        <f t="shared" si="41"/>
        <v>2.3621647472230731</v>
      </c>
      <c r="M627" s="60">
        <v>38.742892305725206</v>
      </c>
      <c r="N627" s="61" t="s">
        <v>29</v>
      </c>
      <c r="O627" s="24">
        <f t="shared" si="39"/>
        <v>0</v>
      </c>
      <c r="P627" s="163">
        <f t="shared" si="40"/>
        <v>0</v>
      </c>
      <c r="Q627" s="166">
        <v>2</v>
      </c>
      <c r="R627" s="166">
        <v>1</v>
      </c>
      <c r="S627" s="166">
        <v>1</v>
      </c>
      <c r="T627" s="20"/>
      <c r="U627" s="20"/>
      <c r="V627" s="20"/>
      <c r="W627" s="20"/>
      <c r="X627" s="20"/>
      <c r="Y627" s="20"/>
      <c r="Z627" s="6"/>
      <c r="AA627" s="6"/>
      <c r="AB627" s="111"/>
      <c r="AC627" s="24"/>
      <c r="AI627" s="111"/>
      <c r="AM627" s="111"/>
    </row>
    <row r="628" spans="1:39" x14ac:dyDescent="0.25">
      <c r="A628" s="10"/>
      <c r="B628" s="10"/>
      <c r="C628" s="2" t="s">
        <v>664</v>
      </c>
      <c r="D628" s="39" t="s">
        <v>205</v>
      </c>
      <c r="E628" s="38" t="s">
        <v>31</v>
      </c>
      <c r="F628" s="38">
        <v>1</v>
      </c>
      <c r="G628" s="41">
        <v>1.3972478396630599</v>
      </c>
      <c r="H628" s="41">
        <v>1.3962979286029087</v>
      </c>
      <c r="I628" s="57" t="s">
        <v>12</v>
      </c>
      <c r="J628" s="58">
        <v>1696.80766954417</v>
      </c>
      <c r="K628" s="59">
        <v>0.61279470700705407</v>
      </c>
      <c r="L628" s="26">
        <f t="shared" si="41"/>
        <v>2.4241930987671809</v>
      </c>
      <c r="M628" s="60">
        <v>38.734084268013078</v>
      </c>
      <c r="N628" s="61" t="s">
        <v>29</v>
      </c>
      <c r="O628" s="24">
        <f t="shared" si="39"/>
        <v>0</v>
      </c>
      <c r="P628" s="163">
        <f t="shared" si="40"/>
        <v>1</v>
      </c>
      <c r="Q628" s="166">
        <v>3</v>
      </c>
      <c r="R628" s="166">
        <v>1</v>
      </c>
      <c r="S628" s="166">
        <v>1</v>
      </c>
      <c r="T628" s="20"/>
      <c r="U628" s="20"/>
      <c r="V628" s="20"/>
      <c r="W628" s="20"/>
      <c r="X628" s="20"/>
      <c r="Y628" s="20"/>
      <c r="Z628" s="6"/>
      <c r="AA628" s="6"/>
      <c r="AB628" s="111"/>
      <c r="AC628" s="24"/>
      <c r="AI628" s="111"/>
      <c r="AM628" s="111"/>
    </row>
    <row r="629" spans="1:39" x14ac:dyDescent="0.25">
      <c r="A629" s="10"/>
      <c r="B629" s="10"/>
      <c r="C629" s="2" t="s">
        <v>664</v>
      </c>
      <c r="D629" s="39" t="s">
        <v>205</v>
      </c>
      <c r="E629" s="38" t="s">
        <v>31</v>
      </c>
      <c r="F629" s="38">
        <v>2</v>
      </c>
      <c r="G629" s="41">
        <v>1.3921611561199914</v>
      </c>
      <c r="H629" s="41">
        <v>1.4095939312806782</v>
      </c>
      <c r="I629" s="57" t="s">
        <v>12</v>
      </c>
      <c r="J629" s="58">
        <v>1696.80766954417</v>
      </c>
      <c r="K629" s="59">
        <v>0.61279470700705407</v>
      </c>
      <c r="L629" s="26">
        <f t="shared" si="41"/>
        <v>2.4153678189630674</v>
      </c>
      <c r="M629" s="60">
        <v>38.471785434005987</v>
      </c>
      <c r="N629" s="61" t="s">
        <v>29</v>
      </c>
      <c r="O629" s="24">
        <f t="shared" si="39"/>
        <v>0</v>
      </c>
      <c r="P629" s="163">
        <f t="shared" si="40"/>
        <v>0</v>
      </c>
      <c r="Q629" s="166">
        <v>4</v>
      </c>
      <c r="R629" s="166">
        <v>1</v>
      </c>
      <c r="S629" s="166">
        <v>1</v>
      </c>
      <c r="T629" s="20"/>
      <c r="U629" s="20"/>
      <c r="V629" s="20"/>
      <c r="W629" s="20"/>
      <c r="X629" s="20"/>
      <c r="Y629" s="20"/>
      <c r="Z629" s="6"/>
      <c r="AA629" s="6"/>
      <c r="AB629" s="111"/>
      <c r="AC629" s="24"/>
      <c r="AI629" s="111"/>
      <c r="AM629" s="111"/>
    </row>
    <row r="630" spans="1:39" x14ac:dyDescent="0.25">
      <c r="A630" s="10"/>
      <c r="B630" s="10"/>
      <c r="C630" s="2" t="s">
        <v>664</v>
      </c>
      <c r="D630" s="39" t="s">
        <v>205</v>
      </c>
      <c r="E630" s="38" t="s">
        <v>31</v>
      </c>
      <c r="F630" s="38">
        <v>3</v>
      </c>
      <c r="G630" s="41">
        <v>1.371499083872415</v>
      </c>
      <c r="H630" s="41">
        <v>1.4117299922828999</v>
      </c>
      <c r="I630" s="57" t="s">
        <v>12</v>
      </c>
      <c r="J630" s="58">
        <v>1696.80766954417</v>
      </c>
      <c r="K630" s="59">
        <v>0.61279470700705407</v>
      </c>
      <c r="L630" s="26">
        <f t="shared" si="41"/>
        <v>2.3795195953860091</v>
      </c>
      <c r="M630" s="60">
        <v>38.140552091968758</v>
      </c>
      <c r="N630" s="61" t="s">
        <v>29</v>
      </c>
      <c r="O630" s="24">
        <f t="shared" si="39"/>
        <v>0</v>
      </c>
      <c r="P630" s="163">
        <f t="shared" si="40"/>
        <v>0</v>
      </c>
      <c r="Q630" s="166">
        <v>5</v>
      </c>
      <c r="R630" s="166">
        <v>1</v>
      </c>
      <c r="S630" s="166">
        <v>1</v>
      </c>
      <c r="T630" s="20"/>
      <c r="U630" s="20"/>
      <c r="V630" s="20"/>
      <c r="W630" s="20"/>
      <c r="X630" s="20"/>
      <c r="Y630" s="20"/>
      <c r="Z630" s="6"/>
      <c r="AA630" s="6"/>
      <c r="AB630" s="111"/>
      <c r="AC630" s="24"/>
      <c r="AI630" s="111"/>
      <c r="AM630" s="111"/>
    </row>
    <row r="631" spans="1:39" x14ac:dyDescent="0.25">
      <c r="A631" s="10"/>
      <c r="B631" s="10"/>
      <c r="C631" s="8"/>
      <c r="D631" s="62"/>
      <c r="E631" s="62"/>
      <c r="F631" s="62"/>
      <c r="G631" s="81"/>
      <c r="H631" s="81"/>
      <c r="I631" s="63"/>
      <c r="J631" s="64"/>
      <c r="K631" s="65"/>
      <c r="L631" s="50"/>
      <c r="M631" s="73"/>
      <c r="N631" s="74"/>
      <c r="O631" s="163"/>
      <c r="P631" s="163"/>
      <c r="Q631" s="169"/>
      <c r="R631" s="169"/>
      <c r="S631" s="169"/>
      <c r="T631" s="93"/>
      <c r="U631" s="93"/>
      <c r="V631" s="93"/>
      <c r="W631" s="93"/>
      <c r="X631" s="93"/>
      <c r="Y631" s="93"/>
      <c r="Z631" s="97"/>
      <c r="AA631" s="97"/>
      <c r="AB631" s="111"/>
      <c r="AC631" s="112"/>
      <c r="AD631" s="112"/>
      <c r="AE631" s="112"/>
      <c r="AF631" s="112"/>
      <c r="AG631" s="112"/>
      <c r="AH631" s="112"/>
      <c r="AI631" s="111"/>
      <c r="AJ631" s="112"/>
      <c r="AK631" s="112"/>
      <c r="AL631" s="112"/>
      <c r="AM631" s="111"/>
    </row>
    <row r="632" spans="1:39" x14ac:dyDescent="0.25">
      <c r="A632" s="10"/>
      <c r="B632" s="10"/>
      <c r="C632" s="2" t="s">
        <v>665</v>
      </c>
      <c r="D632" s="91" t="s">
        <v>327</v>
      </c>
      <c r="E632" s="38" t="s">
        <v>30</v>
      </c>
      <c r="F632" s="38">
        <v>1</v>
      </c>
      <c r="G632" s="78">
        <v>0.62887973545280507</v>
      </c>
      <c r="H632" s="41"/>
      <c r="I632" s="57" t="s">
        <v>9</v>
      </c>
      <c r="J632" s="58">
        <v>3089.8867662399298</v>
      </c>
      <c r="K632" s="59">
        <v>0.60461148681394905</v>
      </c>
      <c r="L632" s="26">
        <f t="shared" ref="L632:L637" si="42">G632*J632/978</f>
        <v>1.986878499112567</v>
      </c>
      <c r="M632" s="60"/>
      <c r="N632" t="s">
        <v>13</v>
      </c>
      <c r="O632" s="24">
        <f t="shared" si="39"/>
        <v>1</v>
      </c>
      <c r="P632" s="163">
        <f t="shared" si="40"/>
        <v>1</v>
      </c>
      <c r="Q632" s="166">
        <v>1</v>
      </c>
      <c r="R632" s="166">
        <v>1</v>
      </c>
      <c r="S632" s="166"/>
      <c r="T632" s="27">
        <f>AVERAGE(L632:L737)</f>
        <v>1.9724954247037945</v>
      </c>
      <c r="U632" s="27">
        <f>STDEVA(L632:L737)</f>
        <v>6.2009874662465297E-2</v>
      </c>
      <c r="V632" s="24">
        <f>978*T632/AA632</f>
        <v>964.55026268015547</v>
      </c>
      <c r="W632" s="24">
        <f>978*U632/AA632</f>
        <v>30.322828709945529</v>
      </c>
      <c r="X632" s="27">
        <f>AVERAGE(M632:M737)</f>
        <v>38.505501381390417</v>
      </c>
      <c r="Y632" s="27">
        <f>STDEVA(M632:M737)</f>
        <v>0.27394056663628136</v>
      </c>
      <c r="Z632" s="6">
        <v>34</v>
      </c>
      <c r="AA632" s="6">
        <v>2</v>
      </c>
      <c r="AB632" s="111"/>
      <c r="AC632" s="25">
        <f>SUM(O632:O737)</f>
        <v>16</v>
      </c>
      <c r="AD632" s="25">
        <f>SUM(P632:P737)</f>
        <v>106</v>
      </c>
      <c r="AE632" s="25">
        <f>SUM(R632:R737)</f>
        <v>106</v>
      </c>
      <c r="AF632" s="23">
        <v>0</v>
      </c>
      <c r="AG632" s="23">
        <v>0</v>
      </c>
      <c r="AH632" s="25">
        <f>SUM(S632:S737)</f>
        <v>0</v>
      </c>
      <c r="AI632" s="111"/>
      <c r="AL632" s="23">
        <v>1</v>
      </c>
      <c r="AM632" s="111"/>
    </row>
    <row r="633" spans="1:39" x14ac:dyDescent="0.25">
      <c r="A633" s="10"/>
      <c r="B633" s="10"/>
      <c r="C633" s="2" t="s">
        <v>665</v>
      </c>
      <c r="D633" s="91" t="s">
        <v>327</v>
      </c>
      <c r="E633" s="38" t="s">
        <v>31</v>
      </c>
      <c r="F633" s="38">
        <v>1</v>
      </c>
      <c r="G633" s="78">
        <v>0.68788049959204156</v>
      </c>
      <c r="H633" s="41"/>
      <c r="I633" s="57" t="s">
        <v>9</v>
      </c>
      <c r="J633" s="58">
        <v>3089.8867662399298</v>
      </c>
      <c r="K633" s="59">
        <v>0.60461148681394905</v>
      </c>
      <c r="L633" s="26">
        <f t="shared" si="42"/>
        <v>2.1732851251983236</v>
      </c>
      <c r="M633" s="60"/>
      <c r="N633" t="s">
        <v>13</v>
      </c>
      <c r="O633" s="24">
        <f t="shared" si="39"/>
        <v>0</v>
      </c>
      <c r="P633" s="163">
        <f t="shared" si="40"/>
        <v>1</v>
      </c>
      <c r="Q633" s="166">
        <v>2</v>
      </c>
      <c r="R633" s="166">
        <v>1</v>
      </c>
      <c r="S633" s="166"/>
      <c r="T633" s="20"/>
      <c r="U633" s="20"/>
      <c r="V633" s="20"/>
      <c r="W633" s="20"/>
      <c r="X633" s="20"/>
      <c r="Y633" s="20"/>
      <c r="Z633" s="6"/>
      <c r="AA633" s="6"/>
      <c r="AB633" s="111"/>
      <c r="AC633" s="24"/>
      <c r="AI633" s="111"/>
      <c r="AM633" s="111"/>
    </row>
    <row r="634" spans="1:39" x14ac:dyDescent="0.25">
      <c r="A634" s="10"/>
      <c r="B634" s="10"/>
      <c r="C634" s="2" t="s">
        <v>665</v>
      </c>
      <c r="D634" s="91" t="s">
        <v>327</v>
      </c>
      <c r="E634" s="38" t="s">
        <v>32</v>
      </c>
      <c r="F634" s="38">
        <v>1</v>
      </c>
      <c r="G634" s="78">
        <v>0.63911308203991135</v>
      </c>
      <c r="H634" s="41"/>
      <c r="I634" s="57" t="s">
        <v>9</v>
      </c>
      <c r="J634" s="58">
        <v>3089.8867662399298</v>
      </c>
      <c r="K634" s="59">
        <v>0.60461148681394905</v>
      </c>
      <c r="L634" s="26">
        <f t="shared" si="42"/>
        <v>2.0192096669999353</v>
      </c>
      <c r="M634" s="60"/>
      <c r="N634" t="s">
        <v>13</v>
      </c>
      <c r="O634" s="24">
        <f t="shared" si="39"/>
        <v>0</v>
      </c>
      <c r="P634" s="163">
        <f t="shared" si="40"/>
        <v>1</v>
      </c>
      <c r="Q634" s="166">
        <v>3</v>
      </c>
      <c r="R634" s="166">
        <v>1</v>
      </c>
      <c r="S634" s="166"/>
      <c r="T634" s="20"/>
      <c r="U634" s="20"/>
      <c r="V634" s="20"/>
      <c r="W634" s="20"/>
      <c r="X634" s="20"/>
      <c r="Y634" s="20"/>
      <c r="Z634" s="6"/>
      <c r="AA634" s="6"/>
      <c r="AB634" s="111"/>
      <c r="AC634" s="24"/>
      <c r="AI634" s="111"/>
      <c r="AM634" s="111"/>
    </row>
    <row r="635" spans="1:39" x14ac:dyDescent="0.25">
      <c r="A635" s="10"/>
      <c r="B635" s="10"/>
      <c r="C635" s="2" t="s">
        <v>665</v>
      </c>
      <c r="D635" s="91" t="s">
        <v>327</v>
      </c>
      <c r="E635" s="38" t="s">
        <v>33</v>
      </c>
      <c r="F635" s="38">
        <v>1</v>
      </c>
      <c r="G635" s="78">
        <v>0.65837436296104346</v>
      </c>
      <c r="H635" s="41"/>
      <c r="I635" s="57" t="s">
        <v>9</v>
      </c>
      <c r="J635" s="58">
        <v>3089.8867662399298</v>
      </c>
      <c r="K635" s="59">
        <v>0.60461148681394905</v>
      </c>
      <c r="L635" s="26">
        <f t="shared" si="42"/>
        <v>2.0800636312320782</v>
      </c>
      <c r="M635" s="60"/>
      <c r="N635" t="s">
        <v>13</v>
      </c>
      <c r="O635" s="24">
        <f t="shared" si="39"/>
        <v>0</v>
      </c>
      <c r="P635" s="163">
        <f t="shared" si="40"/>
        <v>1</v>
      </c>
      <c r="Q635" s="166">
        <v>4</v>
      </c>
      <c r="R635" s="166">
        <v>1</v>
      </c>
      <c r="S635" s="166"/>
      <c r="T635" s="20"/>
      <c r="U635" s="20"/>
      <c r="V635" s="20"/>
      <c r="W635" s="20"/>
      <c r="X635" s="20"/>
      <c r="Y635" s="20"/>
      <c r="Z635" s="6"/>
      <c r="AA635" s="6"/>
      <c r="AB635" s="111"/>
      <c r="AC635" s="24"/>
      <c r="AI635" s="111"/>
      <c r="AM635" s="111"/>
    </row>
    <row r="636" spans="1:39" x14ac:dyDescent="0.25">
      <c r="A636" s="10"/>
      <c r="B636" s="10"/>
      <c r="C636" s="2" t="s">
        <v>665</v>
      </c>
      <c r="D636" s="91" t="s">
        <v>327</v>
      </c>
      <c r="E636" s="38" t="s">
        <v>34</v>
      </c>
      <c r="F636" s="38">
        <v>1</v>
      </c>
      <c r="G636" s="78">
        <v>0.65879212354325734</v>
      </c>
      <c r="H636" s="41"/>
      <c r="I636" s="57" t="s">
        <v>9</v>
      </c>
      <c r="J636" s="58">
        <v>3089.8867662399298</v>
      </c>
      <c r="K636" s="59">
        <v>0.60461148681394905</v>
      </c>
      <c r="L636" s="26">
        <f t="shared" si="42"/>
        <v>2.0813835012672919</v>
      </c>
      <c r="M636" s="60"/>
      <c r="N636" t="s">
        <v>13</v>
      </c>
      <c r="O636" s="24">
        <f t="shared" si="39"/>
        <v>0</v>
      </c>
      <c r="P636" s="163">
        <f t="shared" si="40"/>
        <v>1</v>
      </c>
      <c r="Q636" s="166">
        <v>5</v>
      </c>
      <c r="R636" s="166">
        <v>1</v>
      </c>
      <c r="S636" s="166"/>
      <c r="T636" s="20"/>
      <c r="U636" s="20"/>
      <c r="V636" s="20"/>
      <c r="W636" s="20"/>
      <c r="X636" s="20"/>
      <c r="Y636" s="20"/>
      <c r="Z636" s="6"/>
      <c r="AA636" s="6"/>
      <c r="AB636" s="111"/>
      <c r="AC636" s="24"/>
      <c r="AI636" s="111"/>
      <c r="AM636" s="111"/>
    </row>
    <row r="637" spans="1:39" x14ac:dyDescent="0.25">
      <c r="A637" s="10"/>
      <c r="B637" s="10"/>
      <c r="C637" s="2" t="s">
        <v>665</v>
      </c>
      <c r="D637" s="91" t="s">
        <v>327</v>
      </c>
      <c r="E637" s="38" t="s">
        <v>518</v>
      </c>
      <c r="F637" s="38">
        <v>1</v>
      </c>
      <c r="G637" s="78">
        <v>0.63990166750584965</v>
      </c>
      <c r="H637" s="41"/>
      <c r="I637" s="57" t="s">
        <v>9</v>
      </c>
      <c r="J637" s="58">
        <v>3089.8867662399298</v>
      </c>
      <c r="K637" s="59">
        <v>0.60461148681394905</v>
      </c>
      <c r="L637" s="26">
        <f t="shared" si="42"/>
        <v>2.0217011187333216</v>
      </c>
      <c r="M637" s="60"/>
      <c r="N637" t="s">
        <v>13</v>
      </c>
      <c r="O637" s="24">
        <f t="shared" si="39"/>
        <v>0</v>
      </c>
      <c r="P637" s="163">
        <f t="shared" si="40"/>
        <v>1</v>
      </c>
      <c r="Q637" s="166">
        <v>6</v>
      </c>
      <c r="R637" s="166">
        <v>1</v>
      </c>
      <c r="S637" s="166"/>
      <c r="T637" s="20"/>
      <c r="U637" s="20"/>
      <c r="V637" s="20"/>
      <c r="W637" s="20"/>
      <c r="X637" s="20"/>
      <c r="Y637" s="20"/>
      <c r="Z637" s="6"/>
      <c r="AA637" s="6"/>
      <c r="AB637" s="111"/>
      <c r="AC637" s="24"/>
      <c r="AI637" s="111"/>
      <c r="AM637" s="111"/>
    </row>
    <row r="638" spans="1:39" x14ac:dyDescent="0.25">
      <c r="A638" s="10"/>
      <c r="B638" s="10"/>
      <c r="C638" s="2" t="s">
        <v>665</v>
      </c>
      <c r="D638" s="91" t="s">
        <v>328</v>
      </c>
      <c r="E638" s="38" t="s">
        <v>30</v>
      </c>
      <c r="F638" s="38">
        <v>1</v>
      </c>
      <c r="G638" s="78">
        <v>0.5913226032190344</v>
      </c>
      <c r="H638" s="41"/>
      <c r="I638" s="57" t="s">
        <v>9</v>
      </c>
      <c r="J638" s="58">
        <v>3089.8867662399298</v>
      </c>
      <c r="K638" s="59">
        <v>0.60461148681394905</v>
      </c>
      <c r="L638" s="26">
        <f t="shared" ref="L638:L644" si="43">G638*J638/978</f>
        <v>1.8682207426022897</v>
      </c>
      <c r="M638" s="60"/>
      <c r="N638" t="s">
        <v>13</v>
      </c>
      <c r="O638" s="24">
        <f t="shared" si="39"/>
        <v>1</v>
      </c>
      <c r="P638" s="163">
        <f t="shared" si="40"/>
        <v>1</v>
      </c>
      <c r="Q638" s="166">
        <v>7</v>
      </c>
      <c r="R638" s="166">
        <v>1</v>
      </c>
      <c r="S638" s="166"/>
      <c r="T638" s="20"/>
      <c r="U638" s="20"/>
      <c r="V638" s="20"/>
      <c r="W638" s="20"/>
      <c r="X638" s="20"/>
      <c r="Y638" s="20"/>
      <c r="Z638" s="6"/>
      <c r="AA638" s="6"/>
      <c r="AB638" s="111"/>
      <c r="AC638" s="24"/>
      <c r="AI638" s="111"/>
      <c r="AM638" s="111"/>
    </row>
    <row r="639" spans="1:39" x14ac:dyDescent="0.25">
      <c r="A639" s="10"/>
      <c r="B639" s="10"/>
      <c r="C639" s="2" t="s">
        <v>665</v>
      </c>
      <c r="D639" s="91" t="s">
        <v>329</v>
      </c>
      <c r="E639" s="38" t="s">
        <v>30</v>
      </c>
      <c r="F639" s="38">
        <v>1</v>
      </c>
      <c r="G639" s="78">
        <v>0.60385390356727309</v>
      </c>
      <c r="H639" s="41"/>
      <c r="I639" s="57" t="s">
        <v>9</v>
      </c>
      <c r="J639" s="58">
        <v>3089.8867662399298</v>
      </c>
      <c r="K639" s="59">
        <v>0.60461148681394905</v>
      </c>
      <c r="L639" s="26">
        <f t="shared" si="43"/>
        <v>1.9078120504855214</v>
      </c>
      <c r="M639" s="60"/>
      <c r="N639" t="s">
        <v>13</v>
      </c>
      <c r="O639" s="24">
        <f t="shared" si="39"/>
        <v>1</v>
      </c>
      <c r="P639" s="163">
        <f t="shared" si="40"/>
        <v>1</v>
      </c>
      <c r="Q639" s="166">
        <v>8</v>
      </c>
      <c r="R639" s="166">
        <v>1</v>
      </c>
      <c r="S639" s="166"/>
      <c r="T639" s="20"/>
      <c r="U639" s="20"/>
      <c r="V639" s="20"/>
      <c r="W639" s="20"/>
      <c r="X639" s="20"/>
      <c r="Y639" s="20"/>
      <c r="Z639" s="6"/>
      <c r="AA639" s="6"/>
      <c r="AB639" s="111"/>
      <c r="AC639" s="24"/>
      <c r="AI639" s="111"/>
      <c r="AM639" s="111"/>
    </row>
    <row r="640" spans="1:39" x14ac:dyDescent="0.25">
      <c r="A640" s="10"/>
      <c r="B640" s="10"/>
      <c r="C640" s="2" t="s">
        <v>665</v>
      </c>
      <c r="D640" s="91" t="s">
        <v>329</v>
      </c>
      <c r="E640" s="38" t="s">
        <v>31</v>
      </c>
      <c r="F640" s="38">
        <v>1</v>
      </c>
      <c r="G640" s="78">
        <v>0.61568373298768642</v>
      </c>
      <c r="H640" s="41"/>
      <c r="I640" s="57" t="s">
        <v>9</v>
      </c>
      <c r="J640" s="58">
        <v>3089.8867662399298</v>
      </c>
      <c r="K640" s="59">
        <v>0.60461148681394905</v>
      </c>
      <c r="L640" s="26">
        <f t="shared" si="43"/>
        <v>1.9451871357339989</v>
      </c>
      <c r="M640" s="60"/>
      <c r="N640" t="s">
        <v>13</v>
      </c>
      <c r="O640" s="24">
        <f t="shared" si="39"/>
        <v>0</v>
      </c>
      <c r="P640" s="163">
        <f t="shared" si="40"/>
        <v>1</v>
      </c>
      <c r="Q640" s="166">
        <v>9</v>
      </c>
      <c r="R640" s="166">
        <v>1</v>
      </c>
      <c r="S640" s="166"/>
      <c r="T640" s="20"/>
      <c r="U640" s="20"/>
      <c r="V640" s="20"/>
      <c r="W640" s="20"/>
      <c r="X640" s="20"/>
      <c r="Y640" s="20"/>
      <c r="Z640" s="6"/>
      <c r="AA640" s="6"/>
      <c r="AB640" s="111"/>
      <c r="AC640" s="24"/>
      <c r="AI640" s="111"/>
      <c r="AM640" s="111"/>
    </row>
    <row r="641" spans="1:39" x14ac:dyDescent="0.25">
      <c r="A641" s="10"/>
      <c r="B641" s="10"/>
      <c r="C641" s="2" t="s">
        <v>665</v>
      </c>
      <c r="D641" s="91" t="s">
        <v>329</v>
      </c>
      <c r="E641" s="38" t="s">
        <v>32</v>
      </c>
      <c r="F641" s="38">
        <v>1</v>
      </c>
      <c r="G641" s="78">
        <v>0.63712774839966602</v>
      </c>
      <c r="H641" s="41"/>
      <c r="I641" s="57" t="s">
        <v>9</v>
      </c>
      <c r="J641" s="58">
        <v>3089.8867662399298</v>
      </c>
      <c r="K641" s="59">
        <v>0.60461148681394905</v>
      </c>
      <c r="L641" s="26">
        <f t="shared" si="43"/>
        <v>2.0129372169574351</v>
      </c>
      <c r="M641" s="60"/>
      <c r="N641" t="s">
        <v>13</v>
      </c>
      <c r="O641" s="24">
        <f t="shared" si="39"/>
        <v>0</v>
      </c>
      <c r="P641" s="163">
        <f t="shared" si="40"/>
        <v>1</v>
      </c>
      <c r="Q641" s="166">
        <v>10</v>
      </c>
      <c r="R641" s="166">
        <v>1</v>
      </c>
      <c r="S641" s="166"/>
      <c r="T641" s="20"/>
      <c r="U641" s="20"/>
      <c r="V641" s="20"/>
      <c r="W641" s="20"/>
      <c r="X641" s="20"/>
      <c r="Y641" s="20"/>
      <c r="Z641" s="6"/>
      <c r="AA641" s="6"/>
      <c r="AB641" s="111"/>
      <c r="AC641" s="24"/>
      <c r="AI641" s="111"/>
      <c r="AM641" s="111"/>
    </row>
    <row r="642" spans="1:39" x14ac:dyDescent="0.25">
      <c r="A642" s="10"/>
      <c r="B642" s="10"/>
      <c r="C642" s="2" t="s">
        <v>665</v>
      </c>
      <c r="D642" s="91" t="s">
        <v>329</v>
      </c>
      <c r="E642" s="38" t="s">
        <v>707</v>
      </c>
      <c r="F642" s="38">
        <v>1</v>
      </c>
      <c r="G642" s="78">
        <v>0.61208938611261743</v>
      </c>
      <c r="H642" s="41"/>
      <c r="I642" s="57" t="s">
        <v>9</v>
      </c>
      <c r="J642" s="58">
        <v>3089.8867662399298</v>
      </c>
      <c r="K642" s="59">
        <v>0.60461148681394905</v>
      </c>
      <c r="L642" s="26">
        <f t="shared" si="43"/>
        <v>1.9338311798622692</v>
      </c>
      <c r="M642" s="60"/>
      <c r="N642" t="s">
        <v>13</v>
      </c>
      <c r="O642" s="24">
        <f t="shared" si="39"/>
        <v>0</v>
      </c>
      <c r="P642" s="163">
        <f t="shared" si="40"/>
        <v>1</v>
      </c>
      <c r="Q642" s="166">
        <v>11</v>
      </c>
      <c r="R642" s="166">
        <v>1</v>
      </c>
      <c r="S642" s="166"/>
      <c r="T642" s="20"/>
      <c r="U642" s="20"/>
      <c r="V642" s="20"/>
      <c r="W642" s="20"/>
      <c r="X642" s="20"/>
      <c r="Y642" s="20"/>
      <c r="Z642" s="6"/>
      <c r="AA642" s="6"/>
      <c r="AB642" s="111"/>
      <c r="AC642" s="24"/>
      <c r="AI642" s="111"/>
      <c r="AM642" s="111"/>
    </row>
    <row r="643" spans="1:39" x14ac:dyDescent="0.25">
      <c r="A643" s="10"/>
      <c r="B643" s="10"/>
      <c r="C643" s="2" t="s">
        <v>665</v>
      </c>
      <c r="D643" s="91" t="s">
        <v>329</v>
      </c>
      <c r="E643" s="38" t="s">
        <v>33</v>
      </c>
      <c r="F643" s="38">
        <v>1</v>
      </c>
      <c r="G643" s="78">
        <v>0.61215566243987751</v>
      </c>
      <c r="H643" s="41"/>
      <c r="I643" s="57" t="s">
        <v>9</v>
      </c>
      <c r="J643" s="58">
        <v>3089.8867662399298</v>
      </c>
      <c r="K643" s="59">
        <v>0.60461148681394905</v>
      </c>
      <c r="L643" s="26">
        <f t="shared" si="43"/>
        <v>1.9340405728546166</v>
      </c>
      <c r="M643" s="60"/>
      <c r="N643" t="s">
        <v>13</v>
      </c>
      <c r="O643" s="24">
        <f t="shared" si="39"/>
        <v>0</v>
      </c>
      <c r="P643" s="163">
        <f t="shared" si="40"/>
        <v>1</v>
      </c>
      <c r="Q643" s="166">
        <v>12</v>
      </c>
      <c r="R643" s="166">
        <v>1</v>
      </c>
      <c r="S643" s="166"/>
      <c r="T643" s="20"/>
      <c r="U643" s="20"/>
      <c r="V643" s="20"/>
      <c r="W643" s="20"/>
      <c r="X643" s="20"/>
      <c r="Y643" s="20"/>
      <c r="Z643" s="6"/>
      <c r="AA643" s="6"/>
      <c r="AB643" s="111"/>
      <c r="AC643" s="24"/>
      <c r="AI643" s="111"/>
      <c r="AM643" s="111"/>
    </row>
    <row r="644" spans="1:39" x14ac:dyDescent="0.25">
      <c r="A644" s="10"/>
      <c r="B644" s="10"/>
      <c r="C644" s="2" t="s">
        <v>665</v>
      </c>
      <c r="D644" s="91" t="s">
        <v>329</v>
      </c>
      <c r="E644" s="38" t="s">
        <v>34</v>
      </c>
      <c r="F644" s="38">
        <v>1</v>
      </c>
      <c r="G644" s="78">
        <v>0.61434455333049276</v>
      </c>
      <c r="H644" s="41"/>
      <c r="I644" s="57" t="s">
        <v>9</v>
      </c>
      <c r="J644" s="58">
        <v>3089.8867662399298</v>
      </c>
      <c r="K644" s="59">
        <v>0.60461148681394905</v>
      </c>
      <c r="L644" s="26">
        <f t="shared" si="43"/>
        <v>1.9409561403348368</v>
      </c>
      <c r="M644" s="60"/>
      <c r="N644" t="s">
        <v>13</v>
      </c>
      <c r="O644" s="24">
        <f t="shared" si="39"/>
        <v>0</v>
      </c>
      <c r="P644" s="163">
        <f t="shared" si="40"/>
        <v>1</v>
      </c>
      <c r="Q644" s="166">
        <v>13</v>
      </c>
      <c r="R644" s="166">
        <v>1</v>
      </c>
      <c r="S644" s="166"/>
      <c r="T644" s="20"/>
      <c r="U644" s="20"/>
      <c r="V644" s="20"/>
      <c r="W644" s="20"/>
      <c r="X644" s="20"/>
      <c r="Y644" s="20"/>
      <c r="Z644" s="6"/>
      <c r="AA644" s="6"/>
      <c r="AB644" s="111"/>
      <c r="AC644" s="24"/>
      <c r="AI644" s="111"/>
      <c r="AM644" s="111"/>
    </row>
    <row r="645" spans="1:39" x14ac:dyDescent="0.25">
      <c r="A645" s="10"/>
      <c r="B645" s="10"/>
      <c r="C645" s="2" t="s">
        <v>665</v>
      </c>
      <c r="D645" s="91" t="s">
        <v>329</v>
      </c>
      <c r="E645" s="38" t="s">
        <v>518</v>
      </c>
      <c r="F645" s="38">
        <v>1</v>
      </c>
      <c r="G645" s="79">
        <v>0.62245593883484696</v>
      </c>
      <c r="H645" s="79">
        <v>0.64732106339468309</v>
      </c>
      <c r="I645" s="57" t="s">
        <v>9</v>
      </c>
      <c r="J645" s="58">
        <v>3089.8867662399298</v>
      </c>
      <c r="K645" s="59">
        <v>0.60461148681394905</v>
      </c>
      <c r="L645" s="26">
        <f t="shared" si="41"/>
        <v>1.9665831983366511</v>
      </c>
      <c r="M645" s="60">
        <v>38.765364887505626</v>
      </c>
      <c r="N645" t="s">
        <v>13</v>
      </c>
      <c r="O645" s="24">
        <f t="shared" si="39"/>
        <v>0</v>
      </c>
      <c r="P645" s="163">
        <f t="shared" si="40"/>
        <v>1</v>
      </c>
      <c r="Q645" s="166">
        <v>14</v>
      </c>
      <c r="R645" s="166">
        <v>1</v>
      </c>
      <c r="S645" s="166"/>
      <c r="T645" s="20"/>
      <c r="U645" s="20"/>
      <c r="V645" s="20"/>
      <c r="W645" s="20"/>
      <c r="X645" s="20"/>
      <c r="Y645" s="20"/>
      <c r="Z645" s="6"/>
      <c r="AA645" s="6"/>
      <c r="AB645" s="111"/>
      <c r="AC645" s="24"/>
      <c r="AI645" s="111"/>
      <c r="AM645" s="111"/>
    </row>
    <row r="646" spans="1:39" x14ac:dyDescent="0.25">
      <c r="A646" s="10"/>
      <c r="B646" s="10"/>
      <c r="C646" s="2" t="s">
        <v>665</v>
      </c>
      <c r="D646" s="91" t="s">
        <v>329</v>
      </c>
      <c r="E646" s="38" t="s">
        <v>519</v>
      </c>
      <c r="F646" s="38">
        <v>1</v>
      </c>
      <c r="G646" s="78">
        <v>0.61361297321354069</v>
      </c>
      <c r="H646" s="79"/>
      <c r="I646" s="57" t="s">
        <v>9</v>
      </c>
      <c r="J646" s="58">
        <v>3089.8867662399298</v>
      </c>
      <c r="K646" s="59">
        <v>0.60461148681394905</v>
      </c>
      <c r="L646" s="26">
        <f t="shared" si="41"/>
        <v>1.9386447909260287</v>
      </c>
      <c r="M646" s="60"/>
      <c r="N646" t="s">
        <v>13</v>
      </c>
      <c r="O646" s="24">
        <f t="shared" si="39"/>
        <v>0</v>
      </c>
      <c r="P646" s="163">
        <f t="shared" si="40"/>
        <v>1</v>
      </c>
      <c r="Q646" s="166">
        <v>15</v>
      </c>
      <c r="R646" s="166">
        <v>1</v>
      </c>
      <c r="S646" s="166"/>
      <c r="T646" s="20"/>
      <c r="U646" s="20"/>
      <c r="V646" s="20"/>
      <c r="W646" s="20"/>
      <c r="X646" s="20"/>
      <c r="Y646" s="20"/>
      <c r="Z646" s="6"/>
      <c r="AA646" s="6"/>
      <c r="AB646" s="111"/>
      <c r="AC646" s="24"/>
      <c r="AI646" s="111"/>
      <c r="AM646" s="111"/>
    </row>
    <row r="647" spans="1:39" x14ac:dyDescent="0.25">
      <c r="A647" s="10"/>
      <c r="B647" s="10"/>
      <c r="C647" s="2" t="s">
        <v>665</v>
      </c>
      <c r="D647" s="91" t="s">
        <v>329</v>
      </c>
      <c r="E647" s="38" t="s">
        <v>520</v>
      </c>
      <c r="F647" s="38">
        <v>1</v>
      </c>
      <c r="G647" s="78">
        <v>0.63552938680246129</v>
      </c>
      <c r="H647" s="79"/>
      <c r="I647" s="57" t="s">
        <v>9</v>
      </c>
      <c r="J647" s="58">
        <v>3089.8867662399298</v>
      </c>
      <c r="K647" s="59">
        <v>0.60461148681394905</v>
      </c>
      <c r="L647" s="26">
        <f>G647*J647/978</f>
        <v>2.0078873638420274</v>
      </c>
      <c r="M647" s="60"/>
      <c r="N647" t="s">
        <v>13</v>
      </c>
      <c r="O647" s="24">
        <f t="shared" si="39"/>
        <v>0</v>
      </c>
      <c r="P647" s="163">
        <f t="shared" si="40"/>
        <v>1</v>
      </c>
      <c r="Q647" s="166">
        <v>16</v>
      </c>
      <c r="R647" s="166">
        <v>1</v>
      </c>
      <c r="S647" s="166"/>
      <c r="T647" s="20"/>
      <c r="U647" s="20"/>
      <c r="V647" s="20"/>
      <c r="W647" s="20"/>
      <c r="X647" s="20"/>
      <c r="Y647" s="20"/>
      <c r="Z647" s="6"/>
      <c r="AA647" s="6"/>
      <c r="AB647" s="111"/>
      <c r="AC647" s="24"/>
      <c r="AI647" s="111"/>
      <c r="AM647" s="111"/>
    </row>
    <row r="648" spans="1:39" x14ac:dyDescent="0.25">
      <c r="A648" s="10"/>
      <c r="B648" s="10"/>
      <c r="C648" s="2" t="s">
        <v>665</v>
      </c>
      <c r="D648" s="91" t="s">
        <v>329</v>
      </c>
      <c r="E648" s="38" t="s">
        <v>521</v>
      </c>
      <c r="F648" s="38">
        <v>1</v>
      </c>
      <c r="G648" s="79">
        <v>0.60513709102028346</v>
      </c>
      <c r="H648" s="79">
        <v>0.64410615099773716</v>
      </c>
      <c r="I648" s="57" t="s">
        <v>9</v>
      </c>
      <c r="J648" s="58">
        <v>3089.8867662399298</v>
      </c>
      <c r="K648" s="59">
        <v>0.60461148681394905</v>
      </c>
      <c r="L648" s="26">
        <f t="shared" si="41"/>
        <v>1.9118661444831306</v>
      </c>
      <c r="M648" s="60">
        <v>38.300214555421</v>
      </c>
      <c r="N648" t="s">
        <v>13</v>
      </c>
      <c r="O648" s="24">
        <f t="shared" si="39"/>
        <v>0</v>
      </c>
      <c r="P648" s="163">
        <f t="shared" si="40"/>
        <v>1</v>
      </c>
      <c r="Q648" s="166">
        <v>17</v>
      </c>
      <c r="R648" s="166">
        <v>1</v>
      </c>
      <c r="S648" s="166"/>
      <c r="T648" s="20"/>
      <c r="U648" s="20"/>
      <c r="V648" s="20"/>
      <c r="W648" s="20"/>
      <c r="X648" s="20"/>
      <c r="Y648" s="20"/>
      <c r="Z648" s="6"/>
      <c r="AA648" s="6"/>
      <c r="AB648" s="111"/>
      <c r="AC648" s="24"/>
      <c r="AI648" s="111"/>
      <c r="AM648" s="111"/>
    </row>
    <row r="649" spans="1:39" x14ac:dyDescent="0.25">
      <c r="A649" s="10"/>
      <c r="B649" s="10"/>
      <c r="C649" s="2" t="s">
        <v>665</v>
      </c>
      <c r="D649" s="91" t="s">
        <v>329</v>
      </c>
      <c r="E649" s="38" t="s">
        <v>524</v>
      </c>
      <c r="F649" s="38">
        <v>1</v>
      </c>
      <c r="G649" s="78">
        <v>1.1613314222009874</v>
      </c>
      <c r="H649" s="79"/>
      <c r="I649" s="57" t="s">
        <v>12</v>
      </c>
      <c r="J649" s="58">
        <v>1696.80766954417</v>
      </c>
      <c r="K649" s="59">
        <v>0.61279470700705407</v>
      </c>
      <c r="L649" s="26">
        <f t="shared" ref="L649:L655" si="44">G649*J649/978</f>
        <v>2.0148835010974171</v>
      </c>
      <c r="M649" s="60"/>
      <c r="N649" t="s">
        <v>13</v>
      </c>
      <c r="O649" s="24">
        <f t="shared" si="39"/>
        <v>0</v>
      </c>
      <c r="P649" s="163">
        <f t="shared" si="40"/>
        <v>1</v>
      </c>
      <c r="Q649" s="166">
        <v>18</v>
      </c>
      <c r="R649" s="166">
        <v>1</v>
      </c>
      <c r="S649" s="166"/>
      <c r="T649" s="20"/>
      <c r="U649" s="20"/>
      <c r="V649" s="20"/>
      <c r="W649" s="20"/>
      <c r="X649" s="20"/>
      <c r="Y649" s="20"/>
      <c r="Z649" s="6"/>
      <c r="AA649" s="6"/>
      <c r="AB649" s="111"/>
      <c r="AC649" s="24"/>
      <c r="AI649" s="111"/>
      <c r="AM649" s="111"/>
    </row>
    <row r="650" spans="1:39" x14ac:dyDescent="0.25">
      <c r="A650" s="10"/>
      <c r="B650" s="10"/>
      <c r="C650" s="2" t="s">
        <v>665</v>
      </c>
      <c r="D650" s="91" t="s">
        <v>329</v>
      </c>
      <c r="E650" s="38" t="s">
        <v>525</v>
      </c>
      <c r="F650" s="38">
        <v>1</v>
      </c>
      <c r="G650" s="78">
        <v>1.1681257557436517</v>
      </c>
      <c r="H650" s="79"/>
      <c r="I650" s="57" t="s">
        <v>12</v>
      </c>
      <c r="J650" s="58">
        <v>1696.80766954417</v>
      </c>
      <c r="K650" s="59">
        <v>0.61279470700705407</v>
      </c>
      <c r="L650" s="26">
        <f t="shared" si="44"/>
        <v>2.0266715146604377</v>
      </c>
      <c r="M650" s="60"/>
      <c r="N650" t="s">
        <v>13</v>
      </c>
      <c r="O650" s="24">
        <f t="shared" ref="O650:O713" si="45">IF(D650=D649,0,1)</f>
        <v>0</v>
      </c>
      <c r="P650" s="163">
        <f t="shared" ref="P650:P713" si="46">IF(F650=1,1,0)</f>
        <v>1</v>
      </c>
      <c r="Q650" s="166">
        <v>19</v>
      </c>
      <c r="R650" s="166">
        <v>1</v>
      </c>
      <c r="S650" s="166"/>
      <c r="T650" s="20"/>
      <c r="U650" s="20"/>
      <c r="V650" s="20"/>
      <c r="W650" s="20"/>
      <c r="X650" s="20"/>
      <c r="Y650" s="20"/>
      <c r="Z650" s="6"/>
      <c r="AA650" s="6"/>
      <c r="AB650" s="111"/>
      <c r="AC650" s="24"/>
      <c r="AI650" s="111"/>
      <c r="AM650" s="111"/>
    </row>
    <row r="651" spans="1:39" x14ac:dyDescent="0.25">
      <c r="A651" s="10"/>
      <c r="B651" s="10"/>
      <c r="C651" s="2" t="s">
        <v>665</v>
      </c>
      <c r="D651" s="91" t="s">
        <v>329</v>
      </c>
      <c r="E651" s="38" t="s">
        <v>529</v>
      </c>
      <c r="F651" s="38">
        <v>1</v>
      </c>
      <c r="G651" s="78">
        <v>1.1502257902659307</v>
      </c>
      <c r="H651" s="79"/>
      <c r="I651" s="57" t="s">
        <v>12</v>
      </c>
      <c r="J651" s="58">
        <v>1696.80766954417</v>
      </c>
      <c r="K651" s="59">
        <v>0.61279470700705407</v>
      </c>
      <c r="L651" s="26">
        <f t="shared" si="44"/>
        <v>1.9956154832625104</v>
      </c>
      <c r="M651" s="60"/>
      <c r="N651" t="s">
        <v>13</v>
      </c>
      <c r="O651" s="24">
        <f t="shared" si="45"/>
        <v>0</v>
      </c>
      <c r="P651" s="163">
        <f t="shared" si="46"/>
        <v>1</v>
      </c>
      <c r="Q651" s="166">
        <v>20</v>
      </c>
      <c r="R651" s="166">
        <v>1</v>
      </c>
      <c r="S651" s="166"/>
      <c r="T651" s="20"/>
      <c r="U651" s="20"/>
      <c r="V651" s="20"/>
      <c r="W651" s="20"/>
      <c r="X651" s="20"/>
      <c r="Y651" s="20"/>
      <c r="Z651" s="6"/>
      <c r="AA651" s="6"/>
      <c r="AB651" s="111"/>
      <c r="AC651" s="24"/>
      <c r="AI651" s="111"/>
      <c r="AM651" s="111"/>
    </row>
    <row r="652" spans="1:39" x14ac:dyDescent="0.25">
      <c r="A652" s="10"/>
      <c r="B652" s="10"/>
      <c r="C652" s="2" t="s">
        <v>665</v>
      </c>
      <c r="D652" s="91" t="s">
        <v>330</v>
      </c>
      <c r="E652" s="38" t="s">
        <v>30</v>
      </c>
      <c r="F652" s="38">
        <v>1</v>
      </c>
      <c r="G652" s="78">
        <v>0.60697608825096372</v>
      </c>
      <c r="H652" s="79"/>
      <c r="I652" s="57" t="s">
        <v>9</v>
      </c>
      <c r="J652" s="58">
        <v>3089.8867662399298</v>
      </c>
      <c r="K652" s="59">
        <v>0.60461148681394905</v>
      </c>
      <c r="L652" s="26">
        <f t="shared" si="44"/>
        <v>1.9176762602359227</v>
      </c>
      <c r="M652" s="60"/>
      <c r="N652" t="s">
        <v>13</v>
      </c>
      <c r="O652" s="24">
        <f t="shared" si="45"/>
        <v>1</v>
      </c>
      <c r="P652" s="163">
        <f t="shared" si="46"/>
        <v>1</v>
      </c>
      <c r="Q652" s="166">
        <v>21</v>
      </c>
      <c r="R652" s="166">
        <v>1</v>
      </c>
      <c r="S652" s="166"/>
      <c r="T652" s="20"/>
      <c r="U652" s="20"/>
      <c r="V652" s="20"/>
      <c r="W652" s="20"/>
      <c r="X652" s="20"/>
      <c r="Y652" s="20"/>
      <c r="Z652" s="6"/>
      <c r="AA652" s="6"/>
      <c r="AB652" s="111"/>
      <c r="AC652" s="24"/>
      <c r="AI652" s="111"/>
      <c r="AM652" s="111"/>
    </row>
    <row r="653" spans="1:39" x14ac:dyDescent="0.25">
      <c r="A653" s="10"/>
      <c r="B653" s="10"/>
      <c r="C653" s="2" t="s">
        <v>665</v>
      </c>
      <c r="D653" s="91" t="s">
        <v>330</v>
      </c>
      <c r="E653" s="38" t="s">
        <v>31</v>
      </c>
      <c r="F653" s="38">
        <v>1</v>
      </c>
      <c r="G653" s="78">
        <v>0.60037705508885753</v>
      </c>
      <c r="H653" s="79"/>
      <c r="I653" s="57" t="s">
        <v>9</v>
      </c>
      <c r="J653" s="58">
        <v>3089.8867662399298</v>
      </c>
      <c r="K653" s="59">
        <v>0.60461148681394905</v>
      </c>
      <c r="L653" s="26">
        <f t="shared" si="44"/>
        <v>1.8968273182752169</v>
      </c>
      <c r="M653" s="60"/>
      <c r="N653" t="s">
        <v>13</v>
      </c>
      <c r="O653" s="24">
        <f t="shared" si="45"/>
        <v>0</v>
      </c>
      <c r="P653" s="163">
        <f t="shared" si="46"/>
        <v>1</v>
      </c>
      <c r="Q653" s="166">
        <v>22</v>
      </c>
      <c r="R653" s="166">
        <v>1</v>
      </c>
      <c r="S653" s="166"/>
      <c r="T653" s="20"/>
      <c r="U653" s="20"/>
      <c r="V653" s="20"/>
      <c r="W653" s="20"/>
      <c r="X653" s="20"/>
      <c r="Y653" s="20"/>
      <c r="Z653" s="6"/>
      <c r="AA653" s="6"/>
      <c r="AB653" s="111"/>
      <c r="AC653" s="24"/>
      <c r="AI653" s="111"/>
      <c r="AM653" s="111"/>
    </row>
    <row r="654" spans="1:39" x14ac:dyDescent="0.25">
      <c r="A654" s="10"/>
      <c r="B654" s="10"/>
      <c r="C654" s="2" t="s">
        <v>665</v>
      </c>
      <c r="D654" s="91" t="s">
        <v>330</v>
      </c>
      <c r="E654" s="38" t="s">
        <v>32</v>
      </c>
      <c r="F654" s="38">
        <v>1</v>
      </c>
      <c r="G654" s="78">
        <v>0.5980767002664813</v>
      </c>
      <c r="H654" s="79"/>
      <c r="I654" s="57" t="s">
        <v>9</v>
      </c>
      <c r="J654" s="58">
        <v>3089.8867662399298</v>
      </c>
      <c r="K654" s="59">
        <v>0.60461148681394905</v>
      </c>
      <c r="L654" s="26">
        <f t="shared" si="44"/>
        <v>1.8895595923822552</v>
      </c>
      <c r="M654" s="60"/>
      <c r="N654" t="s">
        <v>13</v>
      </c>
      <c r="O654" s="24">
        <f t="shared" si="45"/>
        <v>0</v>
      </c>
      <c r="P654" s="163">
        <f t="shared" si="46"/>
        <v>1</v>
      </c>
      <c r="Q654" s="166">
        <v>23</v>
      </c>
      <c r="R654" s="166">
        <v>1</v>
      </c>
      <c r="S654" s="166"/>
      <c r="T654" s="20"/>
      <c r="U654" s="20"/>
      <c r="V654" s="20"/>
      <c r="W654" s="20"/>
      <c r="X654" s="20"/>
      <c r="Y654" s="20"/>
      <c r="Z654" s="6"/>
      <c r="AA654" s="6"/>
      <c r="AB654" s="111"/>
      <c r="AC654" s="24"/>
      <c r="AI654" s="111"/>
      <c r="AM654" s="111"/>
    </row>
    <row r="655" spans="1:39" x14ac:dyDescent="0.25">
      <c r="A655" s="10"/>
      <c r="B655" s="10"/>
      <c r="C655" s="2" t="s">
        <v>665</v>
      </c>
      <c r="D655" s="91" t="s">
        <v>330</v>
      </c>
      <c r="E655" s="38" t="s">
        <v>33</v>
      </c>
      <c r="F655" s="38">
        <v>1</v>
      </c>
      <c r="G655" s="78">
        <v>0.62899507818827483</v>
      </c>
      <c r="H655" s="79"/>
      <c r="I655" s="57" t="s">
        <v>9</v>
      </c>
      <c r="J655" s="58">
        <v>3089.8867662399298</v>
      </c>
      <c r="K655" s="59">
        <v>0.60461148681394905</v>
      </c>
      <c r="L655" s="26">
        <f t="shared" si="44"/>
        <v>1.9872429121922295</v>
      </c>
      <c r="M655" s="60"/>
      <c r="N655" t="s">
        <v>13</v>
      </c>
      <c r="O655" s="24">
        <f t="shared" si="45"/>
        <v>0</v>
      </c>
      <c r="P655" s="163">
        <f t="shared" si="46"/>
        <v>1</v>
      </c>
      <c r="Q655" s="166">
        <v>24</v>
      </c>
      <c r="R655" s="166">
        <v>1</v>
      </c>
      <c r="S655" s="166"/>
      <c r="T655" s="20"/>
      <c r="U655" s="20"/>
      <c r="V655" s="20"/>
      <c r="W655" s="20"/>
      <c r="X655" s="20"/>
      <c r="Y655" s="20"/>
      <c r="Z655" s="6"/>
      <c r="AA655" s="6"/>
      <c r="AB655" s="111"/>
      <c r="AC655" s="24"/>
      <c r="AI655" s="111"/>
      <c r="AM655" s="111"/>
    </row>
    <row r="656" spans="1:39" x14ac:dyDescent="0.25">
      <c r="A656" s="10"/>
      <c r="B656" s="10"/>
      <c r="C656" s="2" t="s">
        <v>665</v>
      </c>
      <c r="D656" s="91" t="s">
        <v>330</v>
      </c>
      <c r="E656" s="38" t="s">
        <v>34</v>
      </c>
      <c r="F656" s="38">
        <v>1</v>
      </c>
      <c r="G656" s="78">
        <v>0.61591337672607827</v>
      </c>
      <c r="H656" s="79"/>
      <c r="I656" s="57" t="s">
        <v>9</v>
      </c>
      <c r="J656" s="58">
        <v>3089.8867662399298</v>
      </c>
      <c r="K656" s="59">
        <v>0.60461148681394905</v>
      </c>
      <c r="L656" s="26">
        <f t="shared" ref="L656:L675" si="47">G656*J656/978</f>
        <v>1.9459126706503658</v>
      </c>
      <c r="M656" s="60"/>
      <c r="N656" t="s">
        <v>13</v>
      </c>
      <c r="O656" s="24">
        <f t="shared" si="45"/>
        <v>0</v>
      </c>
      <c r="P656" s="163">
        <f t="shared" si="46"/>
        <v>1</v>
      </c>
      <c r="Q656" s="166">
        <v>25</v>
      </c>
      <c r="R656" s="166">
        <v>1</v>
      </c>
      <c r="S656" s="166"/>
      <c r="T656" s="20"/>
      <c r="U656" s="20"/>
      <c r="V656" s="20"/>
      <c r="W656" s="20"/>
      <c r="X656" s="20"/>
      <c r="Y656" s="20"/>
      <c r="Z656" s="6"/>
      <c r="AA656" s="6"/>
      <c r="AB656" s="111"/>
      <c r="AC656" s="24"/>
      <c r="AI656" s="111"/>
      <c r="AM656" s="111"/>
    </row>
    <row r="657" spans="1:39" x14ac:dyDescent="0.25">
      <c r="A657" s="10"/>
      <c r="B657" s="10"/>
      <c r="C657" s="2" t="s">
        <v>665</v>
      </c>
      <c r="D657" s="91" t="s">
        <v>330</v>
      </c>
      <c r="E657" s="38" t="s">
        <v>518</v>
      </c>
      <c r="F657" s="38">
        <v>1</v>
      </c>
      <c r="G657" s="78">
        <v>0.62409906334338783</v>
      </c>
      <c r="H657" s="79"/>
      <c r="I657" s="57" t="s">
        <v>9</v>
      </c>
      <c r="J657" s="58">
        <v>3089.8867662399298</v>
      </c>
      <c r="K657" s="59">
        <v>0.60461148681394905</v>
      </c>
      <c r="L657" s="26">
        <f t="shared" si="47"/>
        <v>1.9717744750996624</v>
      </c>
      <c r="M657" s="60"/>
      <c r="N657" t="s">
        <v>13</v>
      </c>
      <c r="O657" s="24">
        <f t="shared" si="45"/>
        <v>0</v>
      </c>
      <c r="P657" s="163">
        <f t="shared" si="46"/>
        <v>1</v>
      </c>
      <c r="Q657" s="166">
        <v>26</v>
      </c>
      <c r="R657" s="166">
        <v>1</v>
      </c>
      <c r="S657" s="166"/>
      <c r="T657" s="20"/>
      <c r="U657" s="20"/>
      <c r="V657" s="20"/>
      <c r="W657" s="20"/>
      <c r="X657" s="20"/>
      <c r="Y657" s="20"/>
      <c r="Z657" s="6"/>
      <c r="AA657" s="6"/>
      <c r="AB657" s="111"/>
      <c r="AC657" s="24"/>
      <c r="AI657" s="111"/>
      <c r="AM657" s="111"/>
    </row>
    <row r="658" spans="1:39" x14ac:dyDescent="0.25">
      <c r="A658" s="10"/>
      <c r="B658" s="10"/>
      <c r="C658" s="2" t="s">
        <v>665</v>
      </c>
      <c r="D658" s="91" t="s">
        <v>331</v>
      </c>
      <c r="E658" s="38" t="s">
        <v>30</v>
      </c>
      <c r="F658" s="38">
        <v>1</v>
      </c>
      <c r="G658" s="78">
        <v>0.61304265522463408</v>
      </c>
      <c r="H658" s="79"/>
      <c r="I658" s="57" t="s">
        <v>9</v>
      </c>
      <c r="J658" s="58">
        <v>3089.8867662399298</v>
      </c>
      <c r="K658" s="59">
        <v>0.60461148681394905</v>
      </c>
      <c r="L658" s="26">
        <f t="shared" si="47"/>
        <v>1.9368429320237064</v>
      </c>
      <c r="M658" s="60"/>
      <c r="N658" t="s">
        <v>13</v>
      </c>
      <c r="O658" s="24">
        <f t="shared" si="45"/>
        <v>1</v>
      </c>
      <c r="P658" s="163">
        <f t="shared" si="46"/>
        <v>1</v>
      </c>
      <c r="Q658" s="166">
        <v>27</v>
      </c>
      <c r="R658" s="166">
        <v>1</v>
      </c>
      <c r="S658" s="166"/>
      <c r="T658" s="20"/>
      <c r="U658" s="20"/>
      <c r="V658" s="20"/>
      <c r="W658" s="20"/>
      <c r="X658" s="20"/>
      <c r="Y658" s="20"/>
      <c r="Z658" s="6"/>
      <c r="AA658" s="6"/>
      <c r="AB658" s="111"/>
      <c r="AC658" s="24"/>
      <c r="AI658" s="111"/>
      <c r="AM658" s="111"/>
    </row>
    <row r="659" spans="1:39" x14ac:dyDescent="0.25">
      <c r="A659" s="10"/>
      <c r="B659" s="10"/>
      <c r="C659" s="2" t="s">
        <v>665</v>
      </c>
      <c r="D659" s="91" t="s">
        <v>331</v>
      </c>
      <c r="E659" s="38" t="s">
        <v>31</v>
      </c>
      <c r="F659" s="38">
        <v>1</v>
      </c>
      <c r="G659" s="78">
        <v>0.59824625708404999</v>
      </c>
      <c r="H659" s="79"/>
      <c r="I659" s="57" t="s">
        <v>9</v>
      </c>
      <c r="J659" s="58">
        <v>3089.8867662399298</v>
      </c>
      <c r="K659" s="59">
        <v>0.60461148681394905</v>
      </c>
      <c r="L659" s="26">
        <f t="shared" si="47"/>
        <v>1.8900952890762546</v>
      </c>
      <c r="M659" s="60"/>
      <c r="N659" t="s">
        <v>13</v>
      </c>
      <c r="O659" s="24">
        <f t="shared" si="45"/>
        <v>0</v>
      </c>
      <c r="P659" s="163">
        <f t="shared" si="46"/>
        <v>1</v>
      </c>
      <c r="Q659" s="166">
        <v>28</v>
      </c>
      <c r="R659" s="166">
        <v>1</v>
      </c>
      <c r="S659" s="166"/>
      <c r="T659" s="20"/>
      <c r="U659" s="20"/>
      <c r="V659" s="20"/>
      <c r="W659" s="20"/>
      <c r="X659" s="20"/>
      <c r="Y659" s="20"/>
      <c r="Z659" s="6"/>
      <c r="AA659" s="6"/>
      <c r="AB659" s="111"/>
      <c r="AC659" s="24"/>
      <c r="AI659" s="111"/>
      <c r="AM659" s="111"/>
    </row>
    <row r="660" spans="1:39" x14ac:dyDescent="0.25">
      <c r="A660" s="10"/>
      <c r="B660" s="10"/>
      <c r="C660" s="2" t="s">
        <v>665</v>
      </c>
      <c r="D660" s="91" t="s">
        <v>331</v>
      </c>
      <c r="E660" s="38" t="s">
        <v>32</v>
      </c>
      <c r="F660" s="38">
        <v>1</v>
      </c>
      <c r="G660" s="78">
        <v>0.63138140256808228</v>
      </c>
      <c r="H660" s="79"/>
      <c r="I660" s="57" t="s">
        <v>9</v>
      </c>
      <c r="J660" s="58">
        <v>3089.8867662399298</v>
      </c>
      <c r="K660" s="59">
        <v>0.60461148681394905</v>
      </c>
      <c r="L660" s="26">
        <f t="shared" si="47"/>
        <v>1.9947822497393894</v>
      </c>
      <c r="M660" s="60"/>
      <c r="N660" t="s">
        <v>13</v>
      </c>
      <c r="O660" s="24">
        <f t="shared" si="45"/>
        <v>0</v>
      </c>
      <c r="P660" s="163">
        <f t="shared" si="46"/>
        <v>1</v>
      </c>
      <c r="Q660" s="166">
        <v>29</v>
      </c>
      <c r="R660" s="166">
        <v>1</v>
      </c>
      <c r="S660" s="166"/>
      <c r="T660" s="20"/>
      <c r="U660" s="20"/>
      <c r="V660" s="20"/>
      <c r="W660" s="20"/>
      <c r="X660" s="20"/>
      <c r="Y660" s="20"/>
      <c r="Z660" s="6"/>
      <c r="AA660" s="6"/>
      <c r="AB660" s="111"/>
      <c r="AC660" s="24"/>
      <c r="AI660" s="111"/>
      <c r="AM660" s="111"/>
    </row>
    <row r="661" spans="1:39" x14ac:dyDescent="0.25">
      <c r="A661" s="10"/>
      <c r="B661" s="10"/>
      <c r="C661" s="2" t="s">
        <v>665</v>
      </c>
      <c r="D661" s="91" t="s">
        <v>331</v>
      </c>
      <c r="E661" s="38" t="s">
        <v>33</v>
      </c>
      <c r="F661" s="38">
        <v>1</v>
      </c>
      <c r="G661" s="78">
        <v>0.62546026525578235</v>
      </c>
      <c r="H661" s="79"/>
      <c r="I661" s="57" t="s">
        <v>9</v>
      </c>
      <c r="J661" s="58">
        <v>3089.8867662399298</v>
      </c>
      <c r="K661" s="59">
        <v>0.60461148681394905</v>
      </c>
      <c r="L661" s="26">
        <f t="shared" si="47"/>
        <v>1.9760750474670326</v>
      </c>
      <c r="M661" s="60"/>
      <c r="N661" t="s">
        <v>13</v>
      </c>
      <c r="O661" s="24">
        <f t="shared" si="45"/>
        <v>0</v>
      </c>
      <c r="P661" s="163">
        <f t="shared" si="46"/>
        <v>1</v>
      </c>
      <c r="Q661" s="166">
        <v>30</v>
      </c>
      <c r="R661" s="166">
        <v>1</v>
      </c>
      <c r="S661" s="166"/>
      <c r="T661" s="20"/>
      <c r="U661" s="20"/>
      <c r="V661" s="20"/>
      <c r="W661" s="20"/>
      <c r="X661" s="20"/>
      <c r="Y661" s="20"/>
      <c r="Z661" s="6"/>
      <c r="AA661" s="6"/>
      <c r="AB661" s="111"/>
      <c r="AC661" s="24"/>
      <c r="AI661" s="111"/>
      <c r="AM661" s="111"/>
    </row>
    <row r="662" spans="1:39" x14ac:dyDescent="0.25">
      <c r="A662" s="10"/>
      <c r="B662" s="10"/>
      <c r="C662" s="2" t="s">
        <v>665</v>
      </c>
      <c r="D662" s="91" t="s">
        <v>331</v>
      </c>
      <c r="E662" s="38" t="s">
        <v>34</v>
      </c>
      <c r="F662" s="38">
        <v>1</v>
      </c>
      <c r="G662" s="78">
        <v>0.67715489214937941</v>
      </c>
      <c r="H662" s="79"/>
      <c r="I662" s="57" t="s">
        <v>9</v>
      </c>
      <c r="J662" s="58">
        <v>3089.8867662399298</v>
      </c>
      <c r="K662" s="59">
        <v>0.60461148681394905</v>
      </c>
      <c r="L662" s="26">
        <f t="shared" si="47"/>
        <v>2.1393987116022437</v>
      </c>
      <c r="M662" s="60"/>
      <c r="N662" t="s">
        <v>13</v>
      </c>
      <c r="O662" s="24">
        <f t="shared" si="45"/>
        <v>0</v>
      </c>
      <c r="P662" s="163">
        <f t="shared" si="46"/>
        <v>1</v>
      </c>
      <c r="Q662" s="166">
        <v>31</v>
      </c>
      <c r="R662" s="166">
        <v>1</v>
      </c>
      <c r="S662" s="166"/>
      <c r="T662" s="20"/>
      <c r="U662" s="20"/>
      <c r="V662" s="20"/>
      <c r="W662" s="20"/>
      <c r="X662" s="20"/>
      <c r="Y662" s="20"/>
      <c r="Z662" s="6"/>
      <c r="AA662" s="6"/>
      <c r="AB662" s="111"/>
      <c r="AC662" s="24"/>
      <c r="AI662" s="111"/>
      <c r="AM662" s="111"/>
    </row>
    <row r="663" spans="1:39" x14ac:dyDescent="0.25">
      <c r="A663" s="10"/>
      <c r="B663" s="10"/>
      <c r="C663" s="2" t="s">
        <v>665</v>
      </c>
      <c r="D663" s="91" t="s">
        <v>331</v>
      </c>
      <c r="E663" s="38" t="s">
        <v>518</v>
      </c>
      <c r="F663" s="38">
        <v>1</v>
      </c>
      <c r="G663" s="78">
        <v>0.61098879751343649</v>
      </c>
      <c r="H663" s="79"/>
      <c r="I663" s="57" t="s">
        <v>9</v>
      </c>
      <c r="J663" s="58">
        <v>3089.8867662399298</v>
      </c>
      <c r="K663" s="59">
        <v>0.60461148681394905</v>
      </c>
      <c r="L663" s="26">
        <f t="shared" si="47"/>
        <v>1.9303539874822244</v>
      </c>
      <c r="M663" s="60"/>
      <c r="N663" t="s">
        <v>13</v>
      </c>
      <c r="O663" s="24">
        <f t="shared" si="45"/>
        <v>0</v>
      </c>
      <c r="P663" s="163">
        <f t="shared" si="46"/>
        <v>1</v>
      </c>
      <c r="Q663" s="166">
        <v>32</v>
      </c>
      <c r="R663" s="166">
        <v>1</v>
      </c>
      <c r="S663" s="166"/>
      <c r="T663" s="20"/>
      <c r="U663" s="20"/>
      <c r="V663" s="20"/>
      <c r="W663" s="20"/>
      <c r="X663" s="20"/>
      <c r="Y663" s="20"/>
      <c r="Z663" s="6"/>
      <c r="AA663" s="6"/>
      <c r="AB663" s="111"/>
      <c r="AC663" s="24"/>
      <c r="AI663" s="111"/>
      <c r="AM663" s="111"/>
    </row>
    <row r="664" spans="1:39" x14ac:dyDescent="0.25">
      <c r="A664" s="10"/>
      <c r="B664" s="10"/>
      <c r="C664" s="2" t="s">
        <v>665</v>
      </c>
      <c r="D664" s="91" t="s">
        <v>332</v>
      </c>
      <c r="E664" s="38" t="s">
        <v>30</v>
      </c>
      <c r="F664" s="38">
        <v>1</v>
      </c>
      <c r="G664" s="78">
        <v>0.6111366377577393</v>
      </c>
      <c r="H664" s="79"/>
      <c r="I664" s="57" t="s">
        <v>9</v>
      </c>
      <c r="J664" s="58">
        <v>3089.8867662399298</v>
      </c>
      <c r="K664" s="59">
        <v>0.60461148681394905</v>
      </c>
      <c r="L664" s="26">
        <f t="shared" si="47"/>
        <v>1.9308210729775097</v>
      </c>
      <c r="M664" s="60"/>
      <c r="N664" t="s">
        <v>13</v>
      </c>
      <c r="O664" s="24">
        <f t="shared" si="45"/>
        <v>1</v>
      </c>
      <c r="P664" s="163">
        <f t="shared" si="46"/>
        <v>1</v>
      </c>
      <c r="Q664" s="166">
        <v>33</v>
      </c>
      <c r="R664" s="166">
        <v>1</v>
      </c>
      <c r="S664" s="166"/>
      <c r="T664" s="20"/>
      <c r="U664" s="20"/>
      <c r="V664" s="20"/>
      <c r="W664" s="20"/>
      <c r="X664" s="20"/>
      <c r="Y664" s="20"/>
      <c r="Z664" s="6"/>
      <c r="AA664" s="6"/>
      <c r="AB664" s="111"/>
      <c r="AC664" s="24"/>
      <c r="AI664" s="111"/>
      <c r="AM664" s="111"/>
    </row>
    <row r="665" spans="1:39" x14ac:dyDescent="0.25">
      <c r="A665" s="10"/>
      <c r="B665" s="10"/>
      <c r="C665" s="2" t="s">
        <v>665</v>
      </c>
      <c r="D665" s="91" t="s">
        <v>332</v>
      </c>
      <c r="E665" s="38" t="s">
        <v>31</v>
      </c>
      <c r="F665" s="38">
        <v>1</v>
      </c>
      <c r="G665" s="78">
        <v>0.65756486800033942</v>
      </c>
      <c r="H665" s="79"/>
      <c r="I665" s="57" t="s">
        <v>9</v>
      </c>
      <c r="J665" s="58">
        <v>3089.8867662399298</v>
      </c>
      <c r="K665" s="59">
        <v>0.60461148681394905</v>
      </c>
      <c r="L665" s="26">
        <f t="shared" si="47"/>
        <v>2.0775061181784817</v>
      </c>
      <c r="M665" s="60"/>
      <c r="N665" t="s">
        <v>13</v>
      </c>
      <c r="O665" s="24">
        <f t="shared" si="45"/>
        <v>0</v>
      </c>
      <c r="P665" s="163">
        <f t="shared" si="46"/>
        <v>1</v>
      </c>
      <c r="Q665" s="166">
        <v>34</v>
      </c>
      <c r="R665" s="166">
        <v>1</v>
      </c>
      <c r="S665" s="166"/>
      <c r="T665" s="20"/>
      <c r="U665" s="20"/>
      <c r="V665" s="20"/>
      <c r="W665" s="20"/>
      <c r="X665" s="20"/>
      <c r="Y665" s="20"/>
      <c r="Z665" s="6"/>
      <c r="AA665" s="6"/>
      <c r="AB665" s="111"/>
      <c r="AC665" s="24"/>
      <c r="AI665" s="111"/>
      <c r="AM665" s="111"/>
    </row>
    <row r="666" spans="1:39" x14ac:dyDescent="0.25">
      <c r="A666" s="10"/>
      <c r="B666" s="10"/>
      <c r="C666" s="2" t="s">
        <v>665</v>
      </c>
      <c r="D666" s="91" t="s">
        <v>332</v>
      </c>
      <c r="E666" s="38" t="s">
        <v>32</v>
      </c>
      <c r="F666" s="38">
        <v>1</v>
      </c>
      <c r="G666" s="78">
        <v>0.60375320225932905</v>
      </c>
      <c r="H666" s="79"/>
      <c r="I666" s="57" t="s">
        <v>9</v>
      </c>
      <c r="J666" s="58">
        <v>3089.8867662399298</v>
      </c>
      <c r="K666" s="59">
        <v>0.60461148681394905</v>
      </c>
      <c r="L666" s="26">
        <f t="shared" si="47"/>
        <v>1.9074938954356651</v>
      </c>
      <c r="M666" s="60"/>
      <c r="N666" t="s">
        <v>13</v>
      </c>
      <c r="O666" s="24">
        <f t="shared" si="45"/>
        <v>0</v>
      </c>
      <c r="P666" s="163">
        <f t="shared" si="46"/>
        <v>1</v>
      </c>
      <c r="Q666" s="166">
        <v>35</v>
      </c>
      <c r="R666" s="166">
        <v>1</v>
      </c>
      <c r="S666" s="166"/>
      <c r="T666" s="20"/>
      <c r="U666" s="20"/>
      <c r="V666" s="20"/>
      <c r="W666" s="20"/>
      <c r="X666" s="20"/>
      <c r="Y666" s="20"/>
      <c r="Z666" s="6"/>
      <c r="AA666" s="6"/>
      <c r="AB666" s="111"/>
      <c r="AC666" s="24"/>
      <c r="AI666" s="111"/>
      <c r="AM666" s="111"/>
    </row>
    <row r="667" spans="1:39" x14ac:dyDescent="0.25">
      <c r="A667" s="10"/>
      <c r="B667" s="10"/>
      <c r="C667" s="2" t="s">
        <v>665</v>
      </c>
      <c r="D667" s="91" t="s">
        <v>332</v>
      </c>
      <c r="E667" s="38" t="s">
        <v>33</v>
      </c>
      <c r="F667" s="38">
        <v>1</v>
      </c>
      <c r="G667" s="78">
        <v>0.67637244189823698</v>
      </c>
      <c r="H667" s="79"/>
      <c r="I667" s="57" t="s">
        <v>9</v>
      </c>
      <c r="J667" s="58">
        <v>3089.8867662399298</v>
      </c>
      <c r="K667" s="59">
        <v>0.60461148681394905</v>
      </c>
      <c r="L667" s="26">
        <f t="shared" si="47"/>
        <v>2.1369266434261229</v>
      </c>
      <c r="M667" s="60"/>
      <c r="N667" t="s">
        <v>13</v>
      </c>
      <c r="O667" s="24">
        <f t="shared" si="45"/>
        <v>0</v>
      </c>
      <c r="P667" s="163">
        <f t="shared" si="46"/>
        <v>1</v>
      </c>
      <c r="Q667" s="166">
        <v>36</v>
      </c>
      <c r="R667" s="166">
        <v>1</v>
      </c>
      <c r="S667" s="166"/>
      <c r="T667" s="20"/>
      <c r="U667" s="20"/>
      <c r="V667" s="20"/>
      <c r="W667" s="20"/>
      <c r="X667" s="20"/>
      <c r="Y667" s="20"/>
      <c r="Z667" s="6"/>
      <c r="AA667" s="6"/>
      <c r="AB667" s="111"/>
      <c r="AC667" s="24"/>
      <c r="AI667" s="111"/>
      <c r="AM667" s="111"/>
    </row>
    <row r="668" spans="1:39" x14ac:dyDescent="0.25">
      <c r="A668" s="10"/>
      <c r="B668" s="10"/>
      <c r="C668" s="2" t="s">
        <v>665</v>
      </c>
      <c r="D668" s="91" t="s">
        <v>332</v>
      </c>
      <c r="E668" s="38" t="s">
        <v>34</v>
      </c>
      <c r="F668" s="38">
        <v>1</v>
      </c>
      <c r="G668" s="78">
        <v>0.64234234234234233</v>
      </c>
      <c r="H668" s="79"/>
      <c r="I668" s="57" t="s">
        <v>9</v>
      </c>
      <c r="J668" s="58">
        <v>3089.8867662399298</v>
      </c>
      <c r="K668" s="59">
        <v>0.60461148681394905</v>
      </c>
      <c r="L668" s="26">
        <f t="shared" si="47"/>
        <v>2.0294121707557893</v>
      </c>
      <c r="M668" s="60"/>
      <c r="N668" t="s">
        <v>13</v>
      </c>
      <c r="O668" s="24">
        <f t="shared" si="45"/>
        <v>0</v>
      </c>
      <c r="P668" s="163">
        <f t="shared" si="46"/>
        <v>1</v>
      </c>
      <c r="Q668" s="166">
        <v>37</v>
      </c>
      <c r="R668" s="166">
        <v>1</v>
      </c>
      <c r="S668" s="166"/>
      <c r="T668" s="20"/>
      <c r="U668" s="20"/>
      <c r="V668" s="20"/>
      <c r="W668" s="20"/>
      <c r="X668" s="20"/>
      <c r="Y668" s="20"/>
      <c r="Z668" s="6"/>
      <c r="AA668" s="6"/>
      <c r="AB668" s="111"/>
      <c r="AC668" s="24"/>
      <c r="AI668" s="111"/>
      <c r="AM668" s="111"/>
    </row>
    <row r="669" spans="1:39" x14ac:dyDescent="0.25">
      <c r="A669" s="10"/>
      <c r="B669" s="10"/>
      <c r="C669" s="2" t="s">
        <v>665</v>
      </c>
      <c r="D669" s="91" t="s">
        <v>332</v>
      </c>
      <c r="E669" s="38" t="s">
        <v>518</v>
      </c>
      <c r="F669" s="38">
        <v>1</v>
      </c>
      <c r="G669" s="78">
        <v>0.61755362599461483</v>
      </c>
      <c r="H669" s="79"/>
      <c r="I669" s="57" t="s">
        <v>9</v>
      </c>
      <c r="J669" s="58">
        <v>3089.8867662399298</v>
      </c>
      <c r="K669" s="59">
        <v>0.60461148681394905</v>
      </c>
      <c r="L669" s="26">
        <f t="shared" si="47"/>
        <v>1.9510948633990219</v>
      </c>
      <c r="M669" s="60"/>
      <c r="N669" t="s">
        <v>13</v>
      </c>
      <c r="O669" s="24">
        <f t="shared" si="45"/>
        <v>0</v>
      </c>
      <c r="P669" s="163">
        <f t="shared" si="46"/>
        <v>1</v>
      </c>
      <c r="Q669" s="166">
        <v>38</v>
      </c>
      <c r="R669" s="166">
        <v>1</v>
      </c>
      <c r="S669" s="166"/>
      <c r="T669" s="20"/>
      <c r="U669" s="20"/>
      <c r="V669" s="20"/>
      <c r="W669" s="20"/>
      <c r="X669" s="20"/>
      <c r="Y669" s="20"/>
      <c r="Z669" s="6"/>
      <c r="AA669" s="6"/>
      <c r="AB669" s="111"/>
      <c r="AC669" s="24"/>
      <c r="AI669" s="111"/>
      <c r="AM669" s="111"/>
    </row>
    <row r="670" spans="1:39" x14ac:dyDescent="0.25">
      <c r="A670" s="10"/>
      <c r="B670" s="10"/>
      <c r="C670" s="2" t="s">
        <v>665</v>
      </c>
      <c r="D670" s="91" t="s">
        <v>333</v>
      </c>
      <c r="E670" s="38" t="s">
        <v>30</v>
      </c>
      <c r="F670" s="38">
        <v>1</v>
      </c>
      <c r="G670" s="78">
        <v>0.60142954390741998</v>
      </c>
      <c r="H670" s="79"/>
      <c r="I670" s="57" t="s">
        <v>9</v>
      </c>
      <c r="J670" s="58">
        <v>3089.8867662399298</v>
      </c>
      <c r="K670" s="59">
        <v>0.60461148681394905</v>
      </c>
      <c r="L670" s="26">
        <f t="shared" si="47"/>
        <v>1.9001525445247993</v>
      </c>
      <c r="M670" s="60"/>
      <c r="N670" t="s">
        <v>13</v>
      </c>
      <c r="O670" s="24">
        <f t="shared" si="45"/>
        <v>1</v>
      </c>
      <c r="P670" s="163">
        <f t="shared" si="46"/>
        <v>1</v>
      </c>
      <c r="Q670" s="166">
        <v>39</v>
      </c>
      <c r="R670" s="166">
        <v>1</v>
      </c>
      <c r="S670" s="166"/>
      <c r="T670" s="20"/>
      <c r="U670" s="20"/>
      <c r="V670" s="20"/>
      <c r="W670" s="20"/>
      <c r="X670" s="20"/>
      <c r="Y670" s="20"/>
      <c r="Z670" s="6"/>
      <c r="AA670" s="6"/>
      <c r="AB670" s="111"/>
      <c r="AC670" s="24"/>
      <c r="AI670" s="111"/>
      <c r="AM670" s="111"/>
    </row>
    <row r="671" spans="1:39" x14ac:dyDescent="0.25">
      <c r="A671" s="10"/>
      <c r="B671" s="10"/>
      <c r="C671" s="2" t="s">
        <v>665</v>
      </c>
      <c r="D671" s="91" t="s">
        <v>333</v>
      </c>
      <c r="E671" s="38" t="s">
        <v>31</v>
      </c>
      <c r="F671" s="38">
        <v>1</v>
      </c>
      <c r="G671" s="78">
        <v>0.60406391793253111</v>
      </c>
      <c r="H671" s="79"/>
      <c r="I671" s="57" t="s">
        <v>9</v>
      </c>
      <c r="J671" s="58">
        <v>3089.8867662399298</v>
      </c>
      <c r="K671" s="59">
        <v>0.60461148681394905</v>
      </c>
      <c r="L671" s="26">
        <f t="shared" si="47"/>
        <v>1.9084755684895409</v>
      </c>
      <c r="M671" s="60"/>
      <c r="N671" t="s">
        <v>13</v>
      </c>
      <c r="O671" s="24">
        <f t="shared" si="45"/>
        <v>0</v>
      </c>
      <c r="P671" s="163">
        <f t="shared" si="46"/>
        <v>1</v>
      </c>
      <c r="Q671" s="166">
        <v>40</v>
      </c>
      <c r="R671" s="166">
        <v>1</v>
      </c>
      <c r="S671" s="166"/>
      <c r="T671" s="20"/>
      <c r="U671" s="20"/>
      <c r="V671" s="20"/>
      <c r="W671" s="20"/>
      <c r="X671" s="20"/>
      <c r="Y671" s="20"/>
      <c r="Z671" s="6"/>
      <c r="AA671" s="6"/>
      <c r="AB671" s="111"/>
      <c r="AC671" s="24"/>
      <c r="AI671" s="111"/>
      <c r="AM671" s="111"/>
    </row>
    <row r="672" spans="1:39" x14ac:dyDescent="0.25">
      <c r="A672" s="10"/>
      <c r="B672" s="10"/>
      <c r="C672" s="2" t="s">
        <v>665</v>
      </c>
      <c r="D672" s="91" t="s">
        <v>333</v>
      </c>
      <c r="E672" s="38" t="s">
        <v>32</v>
      </c>
      <c r="F672" s="38">
        <v>1</v>
      </c>
      <c r="G672" s="78">
        <v>0.61596611036044258</v>
      </c>
      <c r="H672" s="79"/>
      <c r="I672" s="57" t="s">
        <v>9</v>
      </c>
      <c r="J672" s="58">
        <v>3089.8867662399298</v>
      </c>
      <c r="K672" s="59">
        <v>0.60461148681394905</v>
      </c>
      <c r="L672" s="26">
        <f t="shared" si="47"/>
        <v>1.9460792769478688</v>
      </c>
      <c r="M672" s="60"/>
      <c r="N672" t="s">
        <v>13</v>
      </c>
      <c r="O672" s="24">
        <f t="shared" si="45"/>
        <v>0</v>
      </c>
      <c r="P672" s="163">
        <f t="shared" si="46"/>
        <v>1</v>
      </c>
      <c r="Q672" s="166">
        <v>41</v>
      </c>
      <c r="R672" s="166">
        <v>1</v>
      </c>
      <c r="S672" s="166"/>
      <c r="T672" s="20"/>
      <c r="U672" s="20"/>
      <c r="V672" s="20"/>
      <c r="W672" s="20"/>
      <c r="X672" s="20"/>
      <c r="Y672" s="20"/>
      <c r="Z672" s="6"/>
      <c r="AA672" s="6"/>
      <c r="AB672" s="111"/>
      <c r="AC672" s="24"/>
      <c r="AI672" s="111"/>
      <c r="AM672" s="111"/>
    </row>
    <row r="673" spans="1:39" x14ac:dyDescent="0.25">
      <c r="A673" s="10"/>
      <c r="B673" s="10"/>
      <c r="C673" s="2" t="s">
        <v>665</v>
      </c>
      <c r="D673" s="91" t="s">
        <v>333</v>
      </c>
      <c r="E673" s="38" t="s">
        <v>33</v>
      </c>
      <c r="F673" s="38">
        <v>1</v>
      </c>
      <c r="G673" s="78">
        <v>0.64615153337342146</v>
      </c>
      <c r="H673" s="79"/>
      <c r="I673" s="57" t="s">
        <v>9</v>
      </c>
      <c r="J673" s="58">
        <v>3089.8867662399298</v>
      </c>
      <c r="K673" s="59">
        <v>0.60461148681394905</v>
      </c>
      <c r="L673" s="26">
        <f t="shared" si="47"/>
        <v>2.0414469038406682</v>
      </c>
      <c r="M673" s="60"/>
      <c r="N673" t="s">
        <v>13</v>
      </c>
      <c r="O673" s="24">
        <f t="shared" si="45"/>
        <v>0</v>
      </c>
      <c r="P673" s="163">
        <f t="shared" si="46"/>
        <v>1</v>
      </c>
      <c r="Q673" s="166">
        <v>42</v>
      </c>
      <c r="R673" s="166">
        <v>1</v>
      </c>
      <c r="S673" s="166"/>
      <c r="T673" s="20"/>
      <c r="U673" s="20"/>
      <c r="V673" s="20"/>
      <c r="W673" s="20"/>
      <c r="X673" s="20"/>
      <c r="Y673" s="20"/>
      <c r="Z673" s="6"/>
      <c r="AA673" s="6"/>
      <c r="AB673" s="111"/>
      <c r="AC673" s="24"/>
      <c r="AI673" s="111"/>
      <c r="AM673" s="111"/>
    </row>
    <row r="674" spans="1:39" x14ac:dyDescent="0.25">
      <c r="A674" s="10"/>
      <c r="B674" s="10"/>
      <c r="C674" s="2" t="s">
        <v>665</v>
      </c>
      <c r="D674" s="91" t="s">
        <v>333</v>
      </c>
      <c r="E674" s="38" t="s">
        <v>34</v>
      </c>
      <c r="F674" s="38">
        <v>1</v>
      </c>
      <c r="G674" s="78">
        <v>0.63432883957943631</v>
      </c>
      <c r="H674" s="79"/>
      <c r="I674" s="57" t="s">
        <v>9</v>
      </c>
      <c r="J674" s="58">
        <v>3089.8867662399298</v>
      </c>
      <c r="K674" s="59">
        <v>0.60461148681394905</v>
      </c>
      <c r="L674" s="26">
        <f t="shared" si="47"/>
        <v>2.0040943628433863</v>
      </c>
      <c r="M674" s="60"/>
      <c r="N674" t="s">
        <v>13</v>
      </c>
      <c r="O674" s="24">
        <f t="shared" si="45"/>
        <v>0</v>
      </c>
      <c r="P674" s="163">
        <f t="shared" si="46"/>
        <v>1</v>
      </c>
      <c r="Q674" s="166">
        <v>43</v>
      </c>
      <c r="R674" s="166">
        <v>1</v>
      </c>
      <c r="S674" s="166"/>
      <c r="T674" s="20"/>
      <c r="U674" s="20"/>
      <c r="V674" s="20"/>
      <c r="W674" s="20"/>
      <c r="X674" s="20"/>
      <c r="Y674" s="20"/>
      <c r="Z674" s="6"/>
      <c r="AA674" s="6"/>
      <c r="AB674" s="111"/>
      <c r="AC674" s="24"/>
      <c r="AI674" s="111"/>
      <c r="AM674" s="111"/>
    </row>
    <row r="675" spans="1:39" x14ac:dyDescent="0.25">
      <c r="A675" s="10"/>
      <c r="B675" s="10"/>
      <c r="C675" s="2" t="s">
        <v>665</v>
      </c>
      <c r="D675" s="91" t="s">
        <v>333</v>
      </c>
      <c r="E675" s="38" t="s">
        <v>518</v>
      </c>
      <c r="F675" s="38">
        <v>1</v>
      </c>
      <c r="G675" s="78">
        <v>0.59140304274329869</v>
      </c>
      <c r="H675" s="79"/>
      <c r="I675" s="57" t="s">
        <v>9</v>
      </c>
      <c r="J675" s="58">
        <v>3089.8867662399298</v>
      </c>
      <c r="K675" s="59">
        <v>0.60461148681394905</v>
      </c>
      <c r="L675" s="26">
        <f t="shared" si="47"/>
        <v>1.86847488270608</v>
      </c>
      <c r="M675" s="60"/>
      <c r="N675" t="s">
        <v>13</v>
      </c>
      <c r="O675" s="24">
        <f t="shared" si="45"/>
        <v>0</v>
      </c>
      <c r="P675" s="163">
        <f t="shared" si="46"/>
        <v>1</v>
      </c>
      <c r="Q675" s="166">
        <v>44</v>
      </c>
      <c r="R675" s="166">
        <v>1</v>
      </c>
      <c r="S675" s="166"/>
      <c r="T675" s="20"/>
      <c r="U675" s="20"/>
      <c r="V675" s="20"/>
      <c r="W675" s="20"/>
      <c r="X675" s="20"/>
      <c r="Y675" s="20"/>
      <c r="Z675" s="6"/>
      <c r="AA675" s="6"/>
      <c r="AB675" s="111"/>
      <c r="AC675" s="24"/>
      <c r="AI675" s="111"/>
      <c r="AM675" s="111"/>
    </row>
    <row r="676" spans="1:39" x14ac:dyDescent="0.25">
      <c r="A676" s="10"/>
      <c r="B676" s="10"/>
      <c r="C676" s="2" t="s">
        <v>665</v>
      </c>
      <c r="D676" s="91" t="s">
        <v>334</v>
      </c>
      <c r="E676" s="38" t="s">
        <v>30</v>
      </c>
      <c r="F676" s="38">
        <v>1</v>
      </c>
      <c r="G676" s="79">
        <v>0.65543637901108198</v>
      </c>
      <c r="H676" s="79">
        <v>0.67923174335162517</v>
      </c>
      <c r="I676" s="57" t="s">
        <v>9</v>
      </c>
      <c r="J676" s="58">
        <v>3089.8867662399298</v>
      </c>
      <c r="K676" s="59">
        <v>0.60461148681394905</v>
      </c>
      <c r="L676" s="26">
        <f t="shared" si="41"/>
        <v>2.0707813840680585</v>
      </c>
      <c r="M676" s="60">
        <v>38.835182283002254</v>
      </c>
      <c r="N676" t="s">
        <v>13</v>
      </c>
      <c r="O676" s="24">
        <f t="shared" si="45"/>
        <v>1</v>
      </c>
      <c r="P676" s="163">
        <f t="shared" si="46"/>
        <v>1</v>
      </c>
      <c r="Q676" s="166">
        <v>45</v>
      </c>
      <c r="R676" s="166">
        <v>1</v>
      </c>
      <c r="S676" s="166"/>
      <c r="T676" s="20"/>
      <c r="U676" s="20"/>
      <c r="V676" s="20"/>
      <c r="W676" s="20"/>
      <c r="X676" s="20"/>
      <c r="Y676" s="20"/>
      <c r="Z676" s="6"/>
      <c r="AA676" s="6"/>
      <c r="AB676" s="111"/>
      <c r="AC676" s="24"/>
      <c r="AI676" s="111"/>
      <c r="AM676" s="111"/>
    </row>
    <row r="677" spans="1:39" x14ac:dyDescent="0.25">
      <c r="A677" s="10"/>
      <c r="B677" s="10"/>
      <c r="C677" s="2" t="s">
        <v>665</v>
      </c>
      <c r="D677" s="91" t="s">
        <v>334</v>
      </c>
      <c r="E677" s="38" t="s">
        <v>31</v>
      </c>
      <c r="F677" s="38">
        <v>1</v>
      </c>
      <c r="G677" s="79">
        <v>0.64345043054179685</v>
      </c>
      <c r="H677" s="79">
        <v>0.66086404066073701</v>
      </c>
      <c r="I677" s="57" t="s">
        <v>9</v>
      </c>
      <c r="J677" s="58">
        <v>3089.8867662399298</v>
      </c>
      <c r="K677" s="59">
        <v>0.60461148681394905</v>
      </c>
      <c r="L677" s="26">
        <f t="shared" si="41"/>
        <v>2.0329130573236025</v>
      </c>
      <c r="M677" s="60">
        <v>39.012964247116685</v>
      </c>
      <c r="N677" t="s">
        <v>13</v>
      </c>
      <c r="O677" s="24">
        <f t="shared" si="45"/>
        <v>0</v>
      </c>
      <c r="P677" s="163">
        <f t="shared" si="46"/>
        <v>1</v>
      </c>
      <c r="Q677" s="166">
        <v>46</v>
      </c>
      <c r="R677" s="166">
        <v>1</v>
      </c>
      <c r="S677" s="166"/>
      <c r="T677" s="20"/>
      <c r="U677" s="20"/>
      <c r="V677" s="20"/>
      <c r="W677" s="20"/>
      <c r="X677" s="20"/>
      <c r="Y677" s="20"/>
      <c r="Z677" s="6"/>
      <c r="AA677" s="6"/>
      <c r="AB677" s="111"/>
      <c r="AC677" s="24"/>
      <c r="AI677" s="111"/>
      <c r="AM677" s="111"/>
    </row>
    <row r="678" spans="1:39" x14ac:dyDescent="0.25">
      <c r="A678" s="10"/>
      <c r="B678" s="10"/>
      <c r="C678" s="2" t="s">
        <v>665</v>
      </c>
      <c r="D678" s="91" t="s">
        <v>334</v>
      </c>
      <c r="E678" s="38" t="s">
        <v>32</v>
      </c>
      <c r="F678" s="38">
        <v>1</v>
      </c>
      <c r="G678" s="79">
        <v>0.63701765860039228</v>
      </c>
      <c r="H678" s="79">
        <v>0.65733206371191144</v>
      </c>
      <c r="I678" s="57" t="s">
        <v>9</v>
      </c>
      <c r="J678" s="58">
        <v>3089.8867662399298</v>
      </c>
      <c r="K678" s="59">
        <v>0.60461148681394905</v>
      </c>
      <c r="L678" s="26">
        <f t="shared" si="41"/>
        <v>2.0125893999698343</v>
      </c>
      <c r="M678" s="60">
        <v>38.919995527788778</v>
      </c>
      <c r="N678" t="s">
        <v>13</v>
      </c>
      <c r="O678" s="24">
        <f t="shared" si="45"/>
        <v>0</v>
      </c>
      <c r="P678" s="163">
        <f t="shared" si="46"/>
        <v>1</v>
      </c>
      <c r="Q678" s="166">
        <v>47</v>
      </c>
      <c r="R678" s="166">
        <v>1</v>
      </c>
      <c r="S678" s="166"/>
      <c r="T678" s="20"/>
      <c r="U678" s="20"/>
      <c r="V678" s="20"/>
      <c r="W678" s="20"/>
      <c r="X678" s="20"/>
      <c r="Y678" s="20"/>
      <c r="Z678" s="6"/>
      <c r="AA678" s="6"/>
      <c r="AB678" s="111"/>
      <c r="AC678" s="24"/>
      <c r="AI678" s="111"/>
      <c r="AM678" s="111"/>
    </row>
    <row r="679" spans="1:39" x14ac:dyDescent="0.25">
      <c r="A679" s="10"/>
      <c r="B679" s="10"/>
      <c r="C679" s="2" t="s">
        <v>665</v>
      </c>
      <c r="D679" s="91" t="s">
        <v>334</v>
      </c>
      <c r="E679" s="38" t="s">
        <v>33</v>
      </c>
      <c r="F679" s="38">
        <v>1</v>
      </c>
      <c r="G679" s="79">
        <v>0.64804713938766578</v>
      </c>
      <c r="H679" s="79">
        <v>0.66915319795551875</v>
      </c>
      <c r="I679" s="57" t="s">
        <v>9</v>
      </c>
      <c r="J679" s="58">
        <v>3089.8867662399298</v>
      </c>
      <c r="K679" s="59">
        <v>0.60461148681394905</v>
      </c>
      <c r="L679" s="26">
        <f t="shared" si="41"/>
        <v>2.0474358690118524</v>
      </c>
      <c r="M679" s="60">
        <v>38.906940620153406</v>
      </c>
      <c r="N679" t="s">
        <v>13</v>
      </c>
      <c r="O679" s="24">
        <f t="shared" si="45"/>
        <v>0</v>
      </c>
      <c r="P679" s="163">
        <f t="shared" si="46"/>
        <v>1</v>
      </c>
      <c r="Q679" s="166">
        <v>48</v>
      </c>
      <c r="R679" s="166">
        <v>1</v>
      </c>
      <c r="S679" s="166"/>
      <c r="T679" s="20"/>
      <c r="U679" s="20"/>
      <c r="V679" s="20"/>
      <c r="W679" s="20"/>
      <c r="X679" s="20"/>
      <c r="Y679" s="20"/>
      <c r="Z679" s="6"/>
      <c r="AA679" s="6"/>
      <c r="AB679" s="111"/>
      <c r="AC679" s="24"/>
      <c r="AI679" s="111"/>
      <c r="AM679" s="111"/>
    </row>
    <row r="680" spans="1:39" x14ac:dyDescent="0.25">
      <c r="A680" s="10"/>
      <c r="B680" s="10"/>
      <c r="C680" s="2" t="s">
        <v>665</v>
      </c>
      <c r="D680" s="91" t="s">
        <v>334</v>
      </c>
      <c r="E680" s="38" t="s">
        <v>34</v>
      </c>
      <c r="F680" s="38">
        <v>1</v>
      </c>
      <c r="G680" s="79">
        <v>0.62375343393670257</v>
      </c>
      <c r="H680" s="79">
        <v>0.64562082307421742</v>
      </c>
      <c r="I680" s="57" t="s">
        <v>9</v>
      </c>
      <c r="J680" s="58">
        <v>3089.8867662399298</v>
      </c>
      <c r="K680" s="59">
        <v>0.60461148681394905</v>
      </c>
      <c r="L680" s="26">
        <f t="shared" si="41"/>
        <v>1.9706824958258995</v>
      </c>
      <c r="M680" s="60">
        <v>38.859115500693285</v>
      </c>
      <c r="N680" t="s">
        <v>13</v>
      </c>
      <c r="O680" s="24">
        <f t="shared" si="45"/>
        <v>0</v>
      </c>
      <c r="P680" s="163">
        <f t="shared" si="46"/>
        <v>1</v>
      </c>
      <c r="Q680" s="166">
        <v>49</v>
      </c>
      <c r="R680" s="166">
        <v>1</v>
      </c>
      <c r="S680" s="166"/>
      <c r="T680" s="20"/>
      <c r="U680" s="20"/>
      <c r="V680" s="20"/>
      <c r="W680" s="20"/>
      <c r="X680" s="20"/>
      <c r="Y680" s="20"/>
      <c r="Z680" s="6"/>
      <c r="AA680" s="6"/>
      <c r="AB680" s="111"/>
      <c r="AC680" s="24"/>
      <c r="AI680" s="111"/>
      <c r="AM680" s="111"/>
    </row>
    <row r="681" spans="1:39" x14ac:dyDescent="0.25">
      <c r="A681" s="10"/>
      <c r="B681" s="10"/>
      <c r="C681" s="2" t="s">
        <v>665</v>
      </c>
      <c r="D681" s="91" t="s">
        <v>334</v>
      </c>
      <c r="E681" s="38" t="s">
        <v>518</v>
      </c>
      <c r="F681" s="38">
        <v>1</v>
      </c>
      <c r="G681" s="79">
        <v>0.68040708453315457</v>
      </c>
      <c r="H681" s="79">
        <v>0.70454758996523537</v>
      </c>
      <c r="I681" s="57" t="s">
        <v>9</v>
      </c>
      <c r="J681" s="58">
        <v>3089.8867662399298</v>
      </c>
      <c r="K681" s="59">
        <v>0.60461148681394905</v>
      </c>
      <c r="L681" s="26">
        <f t="shared" si="41"/>
        <v>2.1496736668250382</v>
      </c>
      <c r="M681" s="60">
        <v>38.851018171536488</v>
      </c>
      <c r="N681" t="s">
        <v>13</v>
      </c>
      <c r="O681" s="24">
        <f t="shared" si="45"/>
        <v>0</v>
      </c>
      <c r="P681" s="163">
        <f t="shared" si="46"/>
        <v>1</v>
      </c>
      <c r="Q681" s="166">
        <v>50</v>
      </c>
      <c r="R681" s="166">
        <v>1</v>
      </c>
      <c r="S681" s="166"/>
      <c r="T681" s="20"/>
      <c r="U681" s="20"/>
      <c r="V681" s="20"/>
      <c r="W681" s="20"/>
      <c r="X681" s="20"/>
      <c r="Y681" s="20"/>
      <c r="Z681" s="6"/>
      <c r="AA681" s="6"/>
      <c r="AB681" s="111"/>
      <c r="AC681" s="24"/>
      <c r="AI681" s="111"/>
      <c r="AM681" s="111"/>
    </row>
    <row r="682" spans="1:39" x14ac:dyDescent="0.25">
      <c r="A682" s="10"/>
      <c r="B682" s="10"/>
      <c r="C682" s="2" t="s">
        <v>665</v>
      </c>
      <c r="D682" s="91" t="s">
        <v>335</v>
      </c>
      <c r="E682" s="38" t="s">
        <v>30</v>
      </c>
      <c r="F682" s="38">
        <v>1</v>
      </c>
      <c r="G682" s="79">
        <v>0.6109368874951</v>
      </c>
      <c r="H682" s="79">
        <v>0.64682109824181311</v>
      </c>
      <c r="I682" s="57" t="s">
        <v>9</v>
      </c>
      <c r="J682" s="58">
        <v>3089.8867662399298</v>
      </c>
      <c r="K682" s="59">
        <v>0.60461148681394905</v>
      </c>
      <c r="L682" s="26">
        <f t="shared" si="41"/>
        <v>1.9301899833117815</v>
      </c>
      <c r="M682" s="60">
        <v>38.407364594794025</v>
      </c>
      <c r="N682" t="s">
        <v>13</v>
      </c>
      <c r="O682" s="24">
        <f t="shared" si="45"/>
        <v>1</v>
      </c>
      <c r="P682" s="163">
        <f t="shared" si="46"/>
        <v>1</v>
      </c>
      <c r="Q682" s="166">
        <v>51</v>
      </c>
      <c r="R682" s="166">
        <v>1</v>
      </c>
      <c r="S682" s="166"/>
      <c r="T682" s="20"/>
      <c r="U682" s="20"/>
      <c r="V682" s="20"/>
      <c r="W682" s="20"/>
      <c r="X682" s="20"/>
      <c r="Y682" s="20"/>
      <c r="Z682" s="6"/>
      <c r="AA682" s="6"/>
      <c r="AB682" s="111"/>
      <c r="AC682" s="24"/>
      <c r="AI682" s="111"/>
      <c r="AM682" s="111"/>
    </row>
    <row r="683" spans="1:39" x14ac:dyDescent="0.25">
      <c r="A683" s="10"/>
      <c r="B683" s="10"/>
      <c r="C683" s="2" t="s">
        <v>665</v>
      </c>
      <c r="D683" s="91" t="s">
        <v>335</v>
      </c>
      <c r="E683" s="38" t="s">
        <v>31</v>
      </c>
      <c r="F683" s="38">
        <v>1</v>
      </c>
      <c r="G683" s="79">
        <v>0.62556862745098041</v>
      </c>
      <c r="H683" s="79">
        <v>0.66595153962645126</v>
      </c>
      <c r="I683" s="57" t="s">
        <v>9</v>
      </c>
      <c r="J683" s="58">
        <v>3089.8867662399298</v>
      </c>
      <c r="K683" s="59">
        <v>0.60461148681394905</v>
      </c>
      <c r="L683" s="26">
        <f t="shared" si="41"/>
        <v>1.9764174062736823</v>
      </c>
      <c r="M683" s="60">
        <v>38.297250152981213</v>
      </c>
      <c r="N683" t="s">
        <v>13</v>
      </c>
      <c r="O683" s="24">
        <f t="shared" si="45"/>
        <v>0</v>
      </c>
      <c r="P683" s="163">
        <f t="shared" si="46"/>
        <v>1</v>
      </c>
      <c r="Q683" s="166">
        <v>52</v>
      </c>
      <c r="R683" s="166">
        <v>1</v>
      </c>
      <c r="S683" s="166"/>
      <c r="T683" s="20"/>
      <c r="U683" s="20"/>
      <c r="V683" s="20"/>
      <c r="W683" s="20"/>
      <c r="X683" s="20"/>
      <c r="Y683" s="20"/>
      <c r="Z683" s="6"/>
      <c r="AA683" s="6"/>
      <c r="AB683" s="111"/>
      <c r="AC683" s="24"/>
      <c r="AI683" s="111"/>
      <c r="AM683" s="111"/>
    </row>
    <row r="684" spans="1:39" x14ac:dyDescent="0.25">
      <c r="A684" s="10"/>
      <c r="B684" s="10"/>
      <c r="C684" s="2" t="s">
        <v>665</v>
      </c>
      <c r="D684" s="91" t="s">
        <v>335</v>
      </c>
      <c r="E684" s="38" t="s">
        <v>32</v>
      </c>
      <c r="F684" s="38">
        <v>1</v>
      </c>
      <c r="G684" s="79">
        <v>0.61603440926880304</v>
      </c>
      <c r="H684" s="79">
        <v>0.6481781721989931</v>
      </c>
      <c r="I684" s="57" t="s">
        <v>9</v>
      </c>
      <c r="J684" s="58">
        <v>3089.8867662399298</v>
      </c>
      <c r="K684" s="59">
        <v>0.60461148681394905</v>
      </c>
      <c r="L684" s="26">
        <f t="shared" si="41"/>
        <v>1.9462950600696391</v>
      </c>
      <c r="M684" s="60">
        <v>38.53190123211472</v>
      </c>
      <c r="N684" t="s">
        <v>13</v>
      </c>
      <c r="O684" s="24">
        <f t="shared" si="45"/>
        <v>0</v>
      </c>
      <c r="P684" s="163">
        <f t="shared" si="46"/>
        <v>1</v>
      </c>
      <c r="Q684" s="166">
        <v>53</v>
      </c>
      <c r="R684" s="166">
        <v>1</v>
      </c>
      <c r="S684" s="166"/>
      <c r="T684" s="20"/>
      <c r="U684" s="20"/>
      <c r="V684" s="20"/>
      <c r="W684" s="20"/>
      <c r="X684" s="20"/>
      <c r="Y684" s="20"/>
      <c r="Z684" s="6"/>
      <c r="AA684" s="6"/>
      <c r="AB684" s="111"/>
      <c r="AC684" s="24"/>
      <c r="AI684" s="111"/>
      <c r="AM684" s="111"/>
    </row>
    <row r="685" spans="1:39" x14ac:dyDescent="0.25">
      <c r="A685" s="10"/>
      <c r="B685" s="10"/>
      <c r="C685" s="2" t="s">
        <v>665</v>
      </c>
      <c r="D685" s="91" t="s">
        <v>335</v>
      </c>
      <c r="E685" s="38" t="s">
        <v>33</v>
      </c>
      <c r="F685" s="38">
        <v>1</v>
      </c>
      <c r="G685" s="79">
        <v>0.64655683299751099</v>
      </c>
      <c r="H685" s="79">
        <v>0.68535904592742958</v>
      </c>
      <c r="I685" s="57" t="s">
        <v>9</v>
      </c>
      <c r="J685" s="58">
        <v>3089.8867662399298</v>
      </c>
      <c r="K685" s="59">
        <v>0.60461148681394905</v>
      </c>
      <c r="L685" s="26">
        <f t="shared" si="41"/>
        <v>2.0427274048067585</v>
      </c>
      <c r="M685" s="60">
        <v>38.383159669113809</v>
      </c>
      <c r="N685" t="s">
        <v>13</v>
      </c>
      <c r="O685" s="24">
        <f t="shared" si="45"/>
        <v>0</v>
      </c>
      <c r="P685" s="163">
        <f t="shared" si="46"/>
        <v>1</v>
      </c>
      <c r="Q685" s="166">
        <v>54</v>
      </c>
      <c r="R685" s="166">
        <v>1</v>
      </c>
      <c r="S685" s="166"/>
      <c r="T685" s="20"/>
      <c r="U685" s="20"/>
      <c r="V685" s="20"/>
      <c r="W685" s="20"/>
      <c r="X685" s="20"/>
      <c r="Y685" s="20"/>
      <c r="Z685" s="6"/>
      <c r="AA685" s="6"/>
      <c r="AB685" s="111"/>
      <c r="AC685" s="24"/>
      <c r="AI685" s="111"/>
      <c r="AM685" s="111"/>
    </row>
    <row r="686" spans="1:39" x14ac:dyDescent="0.25">
      <c r="A686" s="10"/>
      <c r="B686" s="10"/>
      <c r="C686" s="2" t="s">
        <v>665</v>
      </c>
      <c r="D686" s="91" t="s">
        <v>335</v>
      </c>
      <c r="E686" s="38" t="s">
        <v>34</v>
      </c>
      <c r="F686" s="38">
        <v>1</v>
      </c>
      <c r="G686" s="79">
        <v>0.60704585073174688</v>
      </c>
      <c r="H686" s="79">
        <v>0.63822194810344068</v>
      </c>
      <c r="I686" s="57" t="s">
        <v>9</v>
      </c>
      <c r="J686" s="58">
        <v>3089.8867662399298</v>
      </c>
      <c r="K686" s="59">
        <v>0.60461148681394905</v>
      </c>
      <c r="L686" s="26">
        <f t="shared" si="41"/>
        <v>1.9178966673587776</v>
      </c>
      <c r="M686" s="60">
        <v>38.547531767038322</v>
      </c>
      <c r="N686" t="s">
        <v>13</v>
      </c>
      <c r="O686" s="24">
        <f t="shared" si="45"/>
        <v>0</v>
      </c>
      <c r="P686" s="163">
        <f t="shared" si="46"/>
        <v>1</v>
      </c>
      <c r="Q686" s="166">
        <v>55</v>
      </c>
      <c r="R686" s="166">
        <v>1</v>
      </c>
      <c r="S686" s="166"/>
      <c r="T686" s="20"/>
      <c r="U686" s="20"/>
      <c r="V686" s="20"/>
      <c r="W686" s="20"/>
      <c r="X686" s="20"/>
      <c r="Y686" s="20"/>
      <c r="Z686" s="6"/>
      <c r="AA686" s="6"/>
      <c r="AB686" s="111"/>
      <c r="AC686" s="24"/>
      <c r="AI686" s="111"/>
      <c r="AM686" s="111"/>
    </row>
    <row r="687" spans="1:39" x14ac:dyDescent="0.25">
      <c r="A687" s="10"/>
      <c r="B687" s="10"/>
      <c r="C687" s="2" t="s">
        <v>665</v>
      </c>
      <c r="D687" s="91" t="s">
        <v>335</v>
      </c>
      <c r="E687" s="38" t="s">
        <v>518</v>
      </c>
      <c r="F687" s="38">
        <v>1</v>
      </c>
      <c r="G687" s="79">
        <v>0.60281428917022817</v>
      </c>
      <c r="H687" s="79">
        <v>0.64055538734374329</v>
      </c>
      <c r="I687" s="57" t="s">
        <v>9</v>
      </c>
      <c r="J687" s="58">
        <v>3089.8867662399298</v>
      </c>
      <c r="K687" s="59">
        <v>0.60461148681394905</v>
      </c>
      <c r="L687" s="26">
        <f t="shared" si="41"/>
        <v>1.9045274995985872</v>
      </c>
      <c r="M687" s="60">
        <v>38.334041490465523</v>
      </c>
      <c r="N687" t="s">
        <v>13</v>
      </c>
      <c r="O687" s="24">
        <f t="shared" si="45"/>
        <v>0</v>
      </c>
      <c r="P687" s="163">
        <f t="shared" si="46"/>
        <v>1</v>
      </c>
      <c r="Q687" s="166">
        <v>56</v>
      </c>
      <c r="R687" s="166">
        <v>1</v>
      </c>
      <c r="S687" s="166"/>
      <c r="T687" s="20"/>
      <c r="U687" s="20"/>
      <c r="V687" s="20"/>
      <c r="W687" s="20"/>
      <c r="X687" s="20"/>
      <c r="Y687" s="20"/>
      <c r="Z687" s="6"/>
      <c r="AA687" s="6"/>
      <c r="AB687" s="111"/>
      <c r="AC687" s="24"/>
      <c r="AI687" s="111"/>
      <c r="AM687" s="111"/>
    </row>
    <row r="688" spans="1:39" x14ac:dyDescent="0.25">
      <c r="A688" s="10"/>
      <c r="B688" s="10"/>
      <c r="C688" s="2" t="s">
        <v>665</v>
      </c>
      <c r="D688" s="91" t="s">
        <v>336</v>
      </c>
      <c r="E688" s="38" t="s">
        <v>30</v>
      </c>
      <c r="F688" s="38">
        <v>1</v>
      </c>
      <c r="G688" s="78">
        <v>0.61122719828316485</v>
      </c>
      <c r="H688" s="79"/>
      <c r="I688" s="57" t="s">
        <v>9</v>
      </c>
      <c r="J688" s="58">
        <v>3089.8867662399298</v>
      </c>
      <c r="K688" s="59">
        <v>0.60461148681394905</v>
      </c>
      <c r="L688" s="26">
        <f t="shared" ref="L688:L694" si="48">G688*J688/978</f>
        <v>1.9311071893057881</v>
      </c>
      <c r="M688" s="60"/>
      <c r="N688" t="s">
        <v>13</v>
      </c>
      <c r="O688" s="24">
        <f t="shared" si="45"/>
        <v>1</v>
      </c>
      <c r="P688" s="163">
        <f t="shared" si="46"/>
        <v>1</v>
      </c>
      <c r="Q688" s="166">
        <v>57</v>
      </c>
      <c r="R688" s="166">
        <v>1</v>
      </c>
      <c r="S688" s="166"/>
      <c r="T688" s="20"/>
      <c r="U688" s="20"/>
      <c r="V688" s="20"/>
      <c r="W688" s="20"/>
      <c r="X688" s="20"/>
      <c r="Y688" s="20"/>
      <c r="Z688" s="6"/>
      <c r="AA688" s="6"/>
      <c r="AB688" s="111"/>
      <c r="AC688" s="24"/>
      <c r="AI688" s="111"/>
      <c r="AM688" s="111"/>
    </row>
    <row r="689" spans="1:39" x14ac:dyDescent="0.25">
      <c r="A689" s="10"/>
      <c r="B689" s="10"/>
      <c r="C689" s="2" t="s">
        <v>665</v>
      </c>
      <c r="D689" s="91" t="s">
        <v>336</v>
      </c>
      <c r="E689" s="38" t="s">
        <v>31</v>
      </c>
      <c r="F689" s="38">
        <v>1</v>
      </c>
      <c r="G689" s="78">
        <v>0.60928622159090906</v>
      </c>
      <c r="H689" s="79"/>
      <c r="I689" s="57" t="s">
        <v>9</v>
      </c>
      <c r="J689" s="58">
        <v>3089.8867662399298</v>
      </c>
      <c r="K689" s="59">
        <v>0.60461148681394905</v>
      </c>
      <c r="L689" s="26">
        <f t="shared" si="48"/>
        <v>1.9249748803129645</v>
      </c>
      <c r="M689" s="60"/>
      <c r="N689" t="s">
        <v>13</v>
      </c>
      <c r="O689" s="24">
        <f t="shared" si="45"/>
        <v>0</v>
      </c>
      <c r="P689" s="163">
        <f t="shared" si="46"/>
        <v>1</v>
      </c>
      <c r="Q689" s="166">
        <v>58</v>
      </c>
      <c r="R689" s="166">
        <v>1</v>
      </c>
      <c r="S689" s="166"/>
      <c r="T689" s="20"/>
      <c r="U689" s="20"/>
      <c r="V689" s="20"/>
      <c r="W689" s="20"/>
      <c r="X689" s="20"/>
      <c r="Y689" s="20"/>
      <c r="Z689" s="6"/>
      <c r="AA689" s="6"/>
      <c r="AB689" s="111"/>
      <c r="AC689" s="24"/>
      <c r="AI689" s="111"/>
      <c r="AM689" s="111"/>
    </row>
    <row r="690" spans="1:39" x14ac:dyDescent="0.25">
      <c r="A690" s="10"/>
      <c r="B690" s="10"/>
      <c r="C690" s="2" t="s">
        <v>665</v>
      </c>
      <c r="D690" s="91" t="s">
        <v>336</v>
      </c>
      <c r="E690" s="38" t="s">
        <v>32</v>
      </c>
      <c r="F690" s="38">
        <v>1</v>
      </c>
      <c r="G690" s="78">
        <v>0.60747886149815411</v>
      </c>
      <c r="H690" s="79"/>
      <c r="I690" s="57" t="s">
        <v>9</v>
      </c>
      <c r="J690" s="58">
        <v>3089.8867662399298</v>
      </c>
      <c r="K690" s="59">
        <v>0.60461148681394905</v>
      </c>
      <c r="L690" s="26">
        <f t="shared" si="48"/>
        <v>1.9192647187256091</v>
      </c>
      <c r="M690" s="60"/>
      <c r="N690" t="s">
        <v>13</v>
      </c>
      <c r="O690" s="24">
        <f t="shared" si="45"/>
        <v>0</v>
      </c>
      <c r="P690" s="163">
        <f t="shared" si="46"/>
        <v>1</v>
      </c>
      <c r="Q690" s="166">
        <v>59</v>
      </c>
      <c r="R690" s="166">
        <v>1</v>
      </c>
      <c r="S690" s="166"/>
      <c r="T690" s="20"/>
      <c r="U690" s="20"/>
      <c r="V690" s="20"/>
      <c r="W690" s="20"/>
      <c r="X690" s="20"/>
      <c r="Y690" s="20"/>
      <c r="Z690" s="6"/>
      <c r="AA690" s="6"/>
      <c r="AB690" s="111"/>
      <c r="AC690" s="24"/>
      <c r="AI690" s="111"/>
      <c r="AM690" s="111"/>
    </row>
    <row r="691" spans="1:39" x14ac:dyDescent="0.25">
      <c r="A691" s="10"/>
      <c r="B691" s="10"/>
      <c r="C691" s="2" t="s">
        <v>665</v>
      </c>
      <c r="D691" s="91" t="s">
        <v>337</v>
      </c>
      <c r="E691" s="38" t="s">
        <v>30</v>
      </c>
      <c r="F691" s="38">
        <v>1</v>
      </c>
      <c r="G691" s="78">
        <v>0.65237261765849874</v>
      </c>
      <c r="H691" s="79"/>
      <c r="I691" s="57" t="s">
        <v>9</v>
      </c>
      <c r="J691" s="58">
        <v>3089.8867662399298</v>
      </c>
      <c r="K691" s="59">
        <v>0.60461148681394905</v>
      </c>
      <c r="L691" s="26">
        <f t="shared" si="48"/>
        <v>2.0611017566056207</v>
      </c>
      <c r="M691" s="60"/>
      <c r="N691" t="s">
        <v>13</v>
      </c>
      <c r="O691" s="24">
        <f t="shared" si="45"/>
        <v>1</v>
      </c>
      <c r="P691" s="163">
        <f t="shared" si="46"/>
        <v>1</v>
      </c>
      <c r="Q691" s="166">
        <v>60</v>
      </c>
      <c r="R691" s="166">
        <v>1</v>
      </c>
      <c r="S691" s="166"/>
      <c r="T691" s="20"/>
      <c r="U691" s="20"/>
      <c r="V691" s="20"/>
      <c r="W691" s="20"/>
      <c r="X691" s="20"/>
      <c r="Y691" s="20"/>
      <c r="Z691" s="6"/>
      <c r="AA691" s="6"/>
      <c r="AB691" s="111"/>
      <c r="AC691" s="24"/>
      <c r="AI691" s="111"/>
      <c r="AM691" s="111"/>
    </row>
    <row r="692" spans="1:39" x14ac:dyDescent="0.25">
      <c r="A692" s="10"/>
      <c r="B692" s="10"/>
      <c r="C692" s="2" t="s">
        <v>665</v>
      </c>
      <c r="D692" s="91" t="s">
        <v>337</v>
      </c>
      <c r="E692" s="38" t="s">
        <v>31</v>
      </c>
      <c r="F692" s="38">
        <v>1</v>
      </c>
      <c r="G692" s="78">
        <v>0.64614235111799867</v>
      </c>
      <c r="H692" s="79"/>
      <c r="I692" s="57" t="s">
        <v>9</v>
      </c>
      <c r="J692" s="58">
        <v>3089.8867662399298</v>
      </c>
      <c r="K692" s="59">
        <v>0.60461148681394905</v>
      </c>
      <c r="L692" s="26">
        <f t="shared" si="48"/>
        <v>2.0414178934832905</v>
      </c>
      <c r="M692" s="60"/>
      <c r="N692" t="s">
        <v>13</v>
      </c>
      <c r="O692" s="24">
        <f t="shared" si="45"/>
        <v>0</v>
      </c>
      <c r="P692" s="163">
        <f t="shared" si="46"/>
        <v>1</v>
      </c>
      <c r="Q692" s="166">
        <v>61</v>
      </c>
      <c r="R692" s="166">
        <v>1</v>
      </c>
      <c r="S692" s="166"/>
      <c r="T692" s="20"/>
      <c r="U692" s="20"/>
      <c r="V692" s="20"/>
      <c r="W692" s="20"/>
      <c r="X692" s="20"/>
      <c r="Y692" s="20"/>
      <c r="Z692" s="6"/>
      <c r="AA692" s="6"/>
      <c r="AB692" s="111"/>
      <c r="AC692" s="24"/>
      <c r="AI692" s="111"/>
      <c r="AM692" s="111"/>
    </row>
    <row r="693" spans="1:39" x14ac:dyDescent="0.25">
      <c r="A693" s="10"/>
      <c r="B693" s="10"/>
      <c r="C693" s="2" t="s">
        <v>665</v>
      </c>
      <c r="D693" s="91" t="s">
        <v>337</v>
      </c>
      <c r="E693" s="38" t="s">
        <v>32</v>
      </c>
      <c r="F693" s="38">
        <v>1</v>
      </c>
      <c r="G693" s="78">
        <v>0.61860465116279073</v>
      </c>
      <c r="H693" s="79"/>
      <c r="I693" s="57" t="s">
        <v>9</v>
      </c>
      <c r="J693" s="58">
        <v>3089.8867662399298</v>
      </c>
      <c r="K693" s="59">
        <v>0.60461148681394905</v>
      </c>
      <c r="L693" s="26">
        <f t="shared" si="48"/>
        <v>1.9544154654012018</v>
      </c>
      <c r="M693" s="60"/>
      <c r="N693" t="s">
        <v>13</v>
      </c>
      <c r="O693" s="24">
        <f t="shared" si="45"/>
        <v>0</v>
      </c>
      <c r="P693" s="163">
        <f t="shared" si="46"/>
        <v>1</v>
      </c>
      <c r="Q693" s="166">
        <v>62</v>
      </c>
      <c r="R693" s="166">
        <v>1</v>
      </c>
      <c r="S693" s="166"/>
      <c r="T693" s="20"/>
      <c r="U693" s="20"/>
      <c r="V693" s="20"/>
      <c r="W693" s="20"/>
      <c r="X693" s="20"/>
      <c r="Y693" s="20"/>
      <c r="Z693" s="6"/>
      <c r="AA693" s="6"/>
      <c r="AB693" s="111"/>
      <c r="AC693" s="24"/>
      <c r="AI693" s="111"/>
      <c r="AM693" s="111"/>
    </row>
    <row r="694" spans="1:39" x14ac:dyDescent="0.25">
      <c r="A694" s="10"/>
      <c r="B694" s="10"/>
      <c r="C694" s="2" t="s">
        <v>665</v>
      </c>
      <c r="D694" s="91" t="s">
        <v>337</v>
      </c>
      <c r="E694" s="38" t="s">
        <v>33</v>
      </c>
      <c r="F694" s="38">
        <v>1</v>
      </c>
      <c r="G694" s="78">
        <v>0.60651123116292294</v>
      </c>
      <c r="H694" s="79"/>
      <c r="I694" s="57" t="s">
        <v>9</v>
      </c>
      <c r="J694" s="58">
        <v>3089.8867662399298</v>
      </c>
      <c r="K694" s="59">
        <v>0.60461148681394905</v>
      </c>
      <c r="L694" s="26">
        <f t="shared" si="48"/>
        <v>1.9162075938100229</v>
      </c>
      <c r="M694" s="60"/>
      <c r="N694" t="s">
        <v>13</v>
      </c>
      <c r="O694" s="24">
        <f t="shared" si="45"/>
        <v>0</v>
      </c>
      <c r="P694" s="163">
        <f t="shared" si="46"/>
        <v>1</v>
      </c>
      <c r="Q694" s="166">
        <v>63</v>
      </c>
      <c r="R694" s="166">
        <v>1</v>
      </c>
      <c r="S694" s="166"/>
      <c r="T694" s="20"/>
      <c r="U694" s="20"/>
      <c r="V694" s="20"/>
      <c r="W694" s="20"/>
      <c r="X694" s="20"/>
      <c r="Y694" s="20"/>
      <c r="Z694" s="6"/>
      <c r="AA694" s="6"/>
      <c r="AB694" s="111"/>
      <c r="AC694" s="24"/>
      <c r="AI694" s="111"/>
      <c r="AM694" s="111"/>
    </row>
    <row r="695" spans="1:39" x14ac:dyDescent="0.25">
      <c r="A695" s="10"/>
      <c r="B695" s="10"/>
      <c r="C695" s="2" t="s">
        <v>665</v>
      </c>
      <c r="D695" s="91" t="s">
        <v>337</v>
      </c>
      <c r="E695" s="38" t="s">
        <v>34</v>
      </c>
      <c r="F695" s="38">
        <v>1</v>
      </c>
      <c r="G695" s="79">
        <v>0.61460677278662112</v>
      </c>
      <c r="H695" s="79">
        <v>0.65261743839469377</v>
      </c>
      <c r="I695" s="57" t="s">
        <v>9</v>
      </c>
      <c r="J695" s="58">
        <v>3089.8867662399298</v>
      </c>
      <c r="K695" s="59">
        <v>0.60461148681394905</v>
      </c>
      <c r="L695" s="26">
        <f t="shared" si="41"/>
        <v>1.9417845947595216</v>
      </c>
      <c r="M695" s="60">
        <v>38.348472657661588</v>
      </c>
      <c r="N695" t="s">
        <v>13</v>
      </c>
      <c r="O695" s="24">
        <f t="shared" si="45"/>
        <v>0</v>
      </c>
      <c r="P695" s="163">
        <f t="shared" si="46"/>
        <v>1</v>
      </c>
      <c r="Q695" s="166">
        <v>64</v>
      </c>
      <c r="R695" s="166">
        <v>1</v>
      </c>
      <c r="S695" s="166"/>
      <c r="T695" s="20"/>
      <c r="U695" s="20"/>
      <c r="V695" s="20"/>
      <c r="W695" s="20"/>
      <c r="X695" s="20"/>
      <c r="Y695" s="20"/>
      <c r="Z695" s="6"/>
      <c r="AA695" s="6"/>
      <c r="AB695" s="111"/>
      <c r="AC695" s="24"/>
      <c r="AI695" s="111"/>
      <c r="AM695" s="111"/>
    </row>
    <row r="696" spans="1:39" x14ac:dyDescent="0.25">
      <c r="A696" s="10"/>
      <c r="B696" s="10"/>
      <c r="C696" s="2" t="s">
        <v>665</v>
      </c>
      <c r="D696" s="91" t="s">
        <v>337</v>
      </c>
      <c r="E696" s="38" t="s">
        <v>518</v>
      </c>
      <c r="F696" s="38">
        <v>1</v>
      </c>
      <c r="G696" s="78">
        <v>0.62050688764528628</v>
      </c>
      <c r="H696" s="79"/>
      <c r="I696" s="57" t="s">
        <v>9</v>
      </c>
      <c r="J696" s="58">
        <v>3089.8867662399298</v>
      </c>
      <c r="K696" s="59">
        <v>0.60461148681394905</v>
      </c>
      <c r="L696" s="26">
        <f t="shared" si="41"/>
        <v>1.9604253788301604</v>
      </c>
      <c r="M696" s="60"/>
      <c r="N696" t="s">
        <v>13</v>
      </c>
      <c r="O696" s="24">
        <f t="shared" si="45"/>
        <v>0</v>
      </c>
      <c r="P696" s="163">
        <f t="shared" si="46"/>
        <v>1</v>
      </c>
      <c r="Q696" s="166">
        <v>65</v>
      </c>
      <c r="R696" s="166">
        <v>1</v>
      </c>
      <c r="S696" s="166"/>
      <c r="T696" s="20"/>
      <c r="U696" s="20"/>
      <c r="V696" s="20"/>
      <c r="W696" s="20"/>
      <c r="X696" s="20"/>
      <c r="Y696" s="20"/>
      <c r="Z696" s="6"/>
      <c r="AA696" s="6"/>
      <c r="AB696" s="111"/>
      <c r="AC696" s="24"/>
      <c r="AI696" s="111"/>
      <c r="AM696" s="111"/>
    </row>
    <row r="697" spans="1:39" x14ac:dyDescent="0.25">
      <c r="A697" s="10"/>
      <c r="B697" s="10"/>
      <c r="C697" s="2" t="s">
        <v>665</v>
      </c>
      <c r="D697" s="91" t="s">
        <v>337</v>
      </c>
      <c r="E697" s="38" t="s">
        <v>519</v>
      </c>
      <c r="F697" s="38">
        <v>1</v>
      </c>
      <c r="G697" s="78">
        <v>0.61253268309879849</v>
      </c>
      <c r="H697" s="79"/>
      <c r="I697" s="57" t="s">
        <v>9</v>
      </c>
      <c r="J697" s="58">
        <v>3089.8867662399298</v>
      </c>
      <c r="K697" s="59">
        <v>0.60461148681394905</v>
      </c>
      <c r="L697" s="26">
        <f t="shared" si="41"/>
        <v>1.9352317294441863</v>
      </c>
      <c r="M697" s="60"/>
      <c r="N697" t="s">
        <v>13</v>
      </c>
      <c r="O697" s="24">
        <f t="shared" si="45"/>
        <v>0</v>
      </c>
      <c r="P697" s="163">
        <f t="shared" si="46"/>
        <v>1</v>
      </c>
      <c r="Q697" s="166">
        <v>66</v>
      </c>
      <c r="R697" s="166">
        <v>1</v>
      </c>
      <c r="S697" s="166"/>
      <c r="T697" s="20"/>
      <c r="U697" s="20"/>
      <c r="V697" s="20"/>
      <c r="W697" s="20"/>
      <c r="X697" s="20"/>
      <c r="Y697" s="20"/>
      <c r="Z697" s="6"/>
      <c r="AA697" s="6"/>
      <c r="AB697" s="111"/>
      <c r="AC697" s="24"/>
      <c r="AI697" s="111"/>
      <c r="AM697" s="111"/>
    </row>
    <row r="698" spans="1:39" x14ac:dyDescent="0.25">
      <c r="A698" s="10"/>
      <c r="B698" s="10"/>
      <c r="C698" s="2" t="s">
        <v>665</v>
      </c>
      <c r="D698" s="91" t="s">
        <v>337</v>
      </c>
      <c r="E698" s="38" t="s">
        <v>520</v>
      </c>
      <c r="F698" s="38">
        <v>1</v>
      </c>
      <c r="G698" s="78">
        <v>0.62785124199960529</v>
      </c>
      <c r="H698" s="79"/>
      <c r="I698" s="57" t="s">
        <v>9</v>
      </c>
      <c r="J698" s="58">
        <v>3089.8867662399298</v>
      </c>
      <c r="K698" s="59">
        <v>0.60461148681394905</v>
      </c>
      <c r="L698" s="26">
        <f t="shared" si="41"/>
        <v>1.9836290836624582</v>
      </c>
      <c r="M698" s="60"/>
      <c r="N698" t="s">
        <v>13</v>
      </c>
      <c r="O698" s="24">
        <f t="shared" si="45"/>
        <v>0</v>
      </c>
      <c r="P698" s="163">
        <f t="shared" si="46"/>
        <v>1</v>
      </c>
      <c r="Q698" s="166">
        <v>67</v>
      </c>
      <c r="R698" s="166">
        <v>1</v>
      </c>
      <c r="S698" s="166"/>
      <c r="T698" s="20"/>
      <c r="U698" s="20"/>
      <c r="V698" s="20"/>
      <c r="W698" s="20"/>
      <c r="X698" s="20"/>
      <c r="Y698" s="20"/>
      <c r="Z698" s="6"/>
      <c r="AA698" s="6"/>
      <c r="AB698" s="111"/>
      <c r="AC698" s="24"/>
      <c r="AI698" s="111"/>
      <c r="AM698" s="111"/>
    </row>
    <row r="699" spans="1:39" x14ac:dyDescent="0.25">
      <c r="A699" s="10"/>
      <c r="B699" s="10"/>
      <c r="C699" s="2" t="s">
        <v>665</v>
      </c>
      <c r="D699" s="91" t="s">
        <v>337</v>
      </c>
      <c r="E699" s="38" t="s">
        <v>521</v>
      </c>
      <c r="F699" s="38">
        <v>1</v>
      </c>
      <c r="G699" s="78">
        <v>0.62532582191204911</v>
      </c>
      <c r="H699" s="79"/>
      <c r="I699" s="57" t="s">
        <v>9</v>
      </c>
      <c r="J699" s="58">
        <v>3089.8867662399298</v>
      </c>
      <c r="K699" s="59">
        <v>0.60461148681394905</v>
      </c>
      <c r="L699" s="26">
        <f>G699*J699/978</f>
        <v>1.9756502880512756</v>
      </c>
      <c r="M699" s="60"/>
      <c r="N699" t="s">
        <v>13</v>
      </c>
      <c r="O699" s="24">
        <f t="shared" si="45"/>
        <v>0</v>
      </c>
      <c r="P699" s="163">
        <f t="shared" si="46"/>
        <v>1</v>
      </c>
      <c r="Q699" s="166">
        <v>68</v>
      </c>
      <c r="R699" s="166">
        <v>1</v>
      </c>
      <c r="S699" s="166"/>
      <c r="T699" s="20"/>
      <c r="U699" s="20"/>
      <c r="V699" s="20"/>
      <c r="W699" s="20"/>
      <c r="X699" s="20"/>
      <c r="Y699" s="20"/>
      <c r="Z699" s="6"/>
      <c r="AA699" s="6"/>
      <c r="AB699" s="111"/>
      <c r="AC699" s="24"/>
      <c r="AI699" s="111"/>
      <c r="AM699" s="111"/>
    </row>
    <row r="700" spans="1:39" x14ac:dyDescent="0.25">
      <c r="A700" s="10"/>
      <c r="B700" s="10"/>
      <c r="C700" s="2" t="s">
        <v>665</v>
      </c>
      <c r="D700" s="91" t="s">
        <v>337</v>
      </c>
      <c r="E700" s="38" t="s">
        <v>524</v>
      </c>
      <c r="F700" s="38">
        <v>1</v>
      </c>
      <c r="G700" s="78">
        <v>0.61679708466340855</v>
      </c>
      <c r="H700" s="79"/>
      <c r="I700" s="57" t="s">
        <v>9</v>
      </c>
      <c r="J700" s="58">
        <v>3089.8867662399298</v>
      </c>
      <c r="K700" s="59">
        <v>0.60461148681394905</v>
      </c>
      <c r="L700" s="26">
        <f>G700*J700/978</f>
        <v>1.9487046516941058</v>
      </c>
      <c r="M700" s="60"/>
      <c r="N700" t="s">
        <v>13</v>
      </c>
      <c r="O700" s="24">
        <f t="shared" si="45"/>
        <v>0</v>
      </c>
      <c r="P700" s="163">
        <f t="shared" si="46"/>
        <v>1</v>
      </c>
      <c r="Q700" s="166">
        <v>69</v>
      </c>
      <c r="R700" s="166">
        <v>1</v>
      </c>
      <c r="S700" s="166"/>
      <c r="T700" s="20"/>
      <c r="U700" s="20"/>
      <c r="V700" s="20"/>
      <c r="W700" s="20"/>
      <c r="X700" s="20"/>
      <c r="Y700" s="20"/>
      <c r="Z700" s="6"/>
      <c r="AA700" s="6"/>
      <c r="AB700" s="111"/>
      <c r="AC700" s="24"/>
      <c r="AI700" s="111"/>
      <c r="AM700" s="111"/>
    </row>
    <row r="701" spans="1:39" x14ac:dyDescent="0.25">
      <c r="A701" s="10"/>
      <c r="B701" s="10"/>
      <c r="C701" s="2" t="s">
        <v>665</v>
      </c>
      <c r="D701" s="91" t="s">
        <v>338</v>
      </c>
      <c r="E701" s="38" t="s">
        <v>30</v>
      </c>
      <c r="F701" s="38">
        <v>1</v>
      </c>
      <c r="G701" s="78">
        <v>0.62711456987470326</v>
      </c>
      <c r="H701" s="79"/>
      <c r="I701" s="57" t="s">
        <v>9</v>
      </c>
      <c r="J701" s="58">
        <v>3089.8867662399298</v>
      </c>
      <c r="K701" s="59">
        <v>0.60461148681394905</v>
      </c>
      <c r="L701" s="26">
        <f>G701*J701/978</f>
        <v>1.9813016465972304</v>
      </c>
      <c r="M701" s="60"/>
      <c r="N701" t="s">
        <v>13</v>
      </c>
      <c r="O701" s="24">
        <f t="shared" si="45"/>
        <v>1</v>
      </c>
      <c r="P701" s="163">
        <f t="shared" si="46"/>
        <v>1</v>
      </c>
      <c r="Q701" s="166">
        <v>70</v>
      </c>
      <c r="R701" s="166">
        <v>1</v>
      </c>
      <c r="S701" s="166"/>
      <c r="T701" s="20"/>
      <c r="U701" s="20"/>
      <c r="V701" s="20"/>
      <c r="W701" s="20"/>
      <c r="X701" s="20"/>
      <c r="Y701" s="20"/>
      <c r="Z701" s="6"/>
      <c r="AA701" s="6"/>
      <c r="AB701" s="111"/>
      <c r="AC701" s="24"/>
      <c r="AI701" s="111"/>
      <c r="AM701" s="111"/>
    </row>
    <row r="702" spans="1:39" x14ac:dyDescent="0.25">
      <c r="A702" s="10"/>
      <c r="B702" s="10"/>
      <c r="C702" s="2" t="s">
        <v>665</v>
      </c>
      <c r="D702" s="91" t="s">
        <v>338</v>
      </c>
      <c r="E702" s="38" t="s">
        <v>31</v>
      </c>
      <c r="F702" s="38">
        <v>1</v>
      </c>
      <c r="G702" s="78">
        <v>0.63634312240095425</v>
      </c>
      <c r="H702" s="79"/>
      <c r="I702" s="57" t="s">
        <v>9</v>
      </c>
      <c r="J702" s="58">
        <v>3089.8867662399298</v>
      </c>
      <c r="K702" s="59">
        <v>0.60461148681394905</v>
      </c>
      <c r="L702" s="26">
        <f>G702*J702/978</f>
        <v>2.0104582747387569</v>
      </c>
      <c r="M702" s="60"/>
      <c r="N702" t="s">
        <v>13</v>
      </c>
      <c r="O702" s="24">
        <f t="shared" si="45"/>
        <v>0</v>
      </c>
      <c r="P702" s="163">
        <f t="shared" si="46"/>
        <v>1</v>
      </c>
      <c r="Q702" s="166">
        <v>71</v>
      </c>
      <c r="R702" s="166">
        <v>1</v>
      </c>
      <c r="S702" s="166"/>
      <c r="T702" s="20"/>
      <c r="U702" s="20"/>
      <c r="V702" s="20"/>
      <c r="W702" s="20"/>
      <c r="X702" s="20"/>
      <c r="Y702" s="20"/>
      <c r="Z702" s="6"/>
      <c r="AA702" s="6"/>
      <c r="AB702" s="111"/>
      <c r="AC702" s="24"/>
      <c r="AI702" s="111"/>
      <c r="AM702" s="111"/>
    </row>
    <row r="703" spans="1:39" x14ac:dyDescent="0.25">
      <c r="A703" s="10"/>
      <c r="B703" s="10"/>
      <c r="C703" s="2" t="s">
        <v>665</v>
      </c>
      <c r="D703" s="91" t="s">
        <v>338</v>
      </c>
      <c r="E703" s="38" t="s">
        <v>32</v>
      </c>
      <c r="F703" s="38">
        <v>1</v>
      </c>
      <c r="G703" s="78">
        <v>0.60714983395194377</v>
      </c>
      <c r="H703" s="79"/>
      <c r="I703" s="57" t="s">
        <v>9</v>
      </c>
      <c r="J703" s="58">
        <v>3089.8867662399298</v>
      </c>
      <c r="K703" s="59">
        <v>0.60461148681394905</v>
      </c>
      <c r="L703" s="26">
        <f>G703*J703/978</f>
        <v>1.9182251912606154</v>
      </c>
      <c r="M703" s="60"/>
      <c r="N703" t="s">
        <v>13</v>
      </c>
      <c r="O703" s="24">
        <f t="shared" si="45"/>
        <v>0</v>
      </c>
      <c r="P703" s="163">
        <f t="shared" si="46"/>
        <v>1</v>
      </c>
      <c r="Q703" s="166">
        <v>72</v>
      </c>
      <c r="R703" s="166">
        <v>1</v>
      </c>
      <c r="S703" s="166"/>
      <c r="T703" s="20"/>
      <c r="U703" s="20"/>
      <c r="V703" s="20"/>
      <c r="W703" s="20"/>
      <c r="X703" s="20"/>
      <c r="Y703" s="20"/>
      <c r="Z703" s="6"/>
      <c r="AA703" s="6"/>
      <c r="AB703" s="111"/>
      <c r="AC703" s="24"/>
      <c r="AI703" s="111"/>
      <c r="AM703" s="111"/>
    </row>
    <row r="704" spans="1:39" x14ac:dyDescent="0.25">
      <c r="A704" s="10"/>
      <c r="B704" s="10"/>
      <c r="C704" s="2" t="s">
        <v>665</v>
      </c>
      <c r="D704" s="91" t="s">
        <v>338</v>
      </c>
      <c r="E704" s="38" t="s">
        <v>33</v>
      </c>
      <c r="F704" s="38">
        <v>1</v>
      </c>
      <c r="G704" s="79">
        <v>0.64093857832988266</v>
      </c>
      <c r="H704" s="79">
        <v>0.68519489599720329</v>
      </c>
      <c r="I704" s="57" t="s">
        <v>9</v>
      </c>
      <c r="J704" s="58">
        <v>3089.8867662399298</v>
      </c>
      <c r="K704" s="59">
        <v>0.60461148681394905</v>
      </c>
      <c r="L704" s="26">
        <f t="shared" si="41"/>
        <v>2.0249771279694673</v>
      </c>
      <c r="M704" s="60">
        <v>38.212395566545595</v>
      </c>
      <c r="N704" t="s">
        <v>13</v>
      </c>
      <c r="O704" s="24">
        <f t="shared" si="45"/>
        <v>0</v>
      </c>
      <c r="P704" s="163">
        <f t="shared" si="46"/>
        <v>1</v>
      </c>
      <c r="Q704" s="166">
        <v>73</v>
      </c>
      <c r="R704" s="166">
        <v>1</v>
      </c>
      <c r="S704" s="166"/>
      <c r="T704" s="20"/>
      <c r="U704" s="20"/>
      <c r="V704" s="20"/>
      <c r="W704" s="20"/>
      <c r="X704" s="20"/>
      <c r="Y704" s="20"/>
      <c r="Z704" s="6"/>
      <c r="AA704" s="6"/>
      <c r="AB704" s="111"/>
      <c r="AC704" s="24"/>
      <c r="AI704" s="111"/>
      <c r="AM704" s="111"/>
    </row>
    <row r="705" spans="1:39" x14ac:dyDescent="0.25">
      <c r="A705" s="10"/>
      <c r="B705" s="10"/>
      <c r="C705" s="2" t="s">
        <v>665</v>
      </c>
      <c r="D705" s="91" t="s">
        <v>338</v>
      </c>
      <c r="E705" s="38" t="s">
        <v>34</v>
      </c>
      <c r="F705" s="38">
        <v>1</v>
      </c>
      <c r="G705" s="78">
        <v>0.66470801191901752</v>
      </c>
      <c r="H705" s="79"/>
      <c r="I705" s="57" t="s">
        <v>9</v>
      </c>
      <c r="J705" s="58">
        <v>3089.8867662399298</v>
      </c>
      <c r="K705" s="59">
        <v>0.60461148681394905</v>
      </c>
      <c r="L705" s="26">
        <f t="shared" si="41"/>
        <v>2.1000741200840753</v>
      </c>
      <c r="M705" s="60"/>
      <c r="N705" t="s">
        <v>13</v>
      </c>
      <c r="O705" s="24">
        <f t="shared" si="45"/>
        <v>0</v>
      </c>
      <c r="P705" s="163">
        <f t="shared" si="46"/>
        <v>1</v>
      </c>
      <c r="Q705" s="166">
        <v>74</v>
      </c>
      <c r="R705" s="166">
        <v>1</v>
      </c>
      <c r="S705" s="166"/>
      <c r="T705" s="20"/>
      <c r="U705" s="20"/>
      <c r="V705" s="20"/>
      <c r="W705" s="20"/>
      <c r="X705" s="20"/>
      <c r="Y705" s="20"/>
      <c r="Z705" s="6"/>
      <c r="AA705" s="6"/>
      <c r="AB705" s="111"/>
      <c r="AC705" s="24"/>
      <c r="AI705" s="111"/>
      <c r="AM705" s="111"/>
    </row>
    <row r="706" spans="1:39" x14ac:dyDescent="0.25">
      <c r="A706" s="10"/>
      <c r="B706" s="10"/>
      <c r="C706" s="2" t="s">
        <v>665</v>
      </c>
      <c r="D706" s="91" t="s">
        <v>338</v>
      </c>
      <c r="E706" s="38" t="s">
        <v>518</v>
      </c>
      <c r="F706" s="38">
        <v>1</v>
      </c>
      <c r="G706" s="78">
        <v>0.60838336486004885</v>
      </c>
      <c r="H706" s="79"/>
      <c r="I706" s="57" t="s">
        <v>9</v>
      </c>
      <c r="J706" s="58">
        <v>3089.8867662399298</v>
      </c>
      <c r="K706" s="59">
        <v>0.60461148681394905</v>
      </c>
      <c r="L706" s="26">
        <f>G706*J706/978</f>
        <v>1.9221224006969158</v>
      </c>
      <c r="M706" s="60"/>
      <c r="N706" t="s">
        <v>13</v>
      </c>
      <c r="O706" s="24">
        <f t="shared" si="45"/>
        <v>0</v>
      </c>
      <c r="P706" s="163">
        <f t="shared" si="46"/>
        <v>1</v>
      </c>
      <c r="Q706" s="166">
        <v>75</v>
      </c>
      <c r="R706" s="166">
        <v>1</v>
      </c>
      <c r="S706" s="166"/>
      <c r="T706" s="20"/>
      <c r="U706" s="20"/>
      <c r="V706" s="20"/>
      <c r="W706" s="20"/>
      <c r="X706" s="20"/>
      <c r="Y706" s="20"/>
      <c r="Z706" s="6"/>
      <c r="AA706" s="6"/>
      <c r="AB706" s="111"/>
      <c r="AC706" s="24"/>
      <c r="AI706" s="111"/>
      <c r="AM706" s="111"/>
    </row>
    <row r="707" spans="1:39" x14ac:dyDescent="0.25">
      <c r="A707" s="10"/>
      <c r="B707" s="10"/>
      <c r="C707" s="2" t="s">
        <v>665</v>
      </c>
      <c r="D707" s="91" t="s">
        <v>339</v>
      </c>
      <c r="E707" s="38" t="s">
        <v>30</v>
      </c>
      <c r="F707" s="38">
        <v>1</v>
      </c>
      <c r="G707" s="78">
        <v>0.63646553932872141</v>
      </c>
      <c r="H707" s="79"/>
      <c r="I707" s="57" t="s">
        <v>9</v>
      </c>
      <c r="J707" s="58">
        <v>3089.8867662399298</v>
      </c>
      <c r="K707" s="59">
        <v>0.60461148681394905</v>
      </c>
      <c r="L707" s="26">
        <f>G707*J707/978</f>
        <v>2.0108450379750265</v>
      </c>
      <c r="M707" s="60"/>
      <c r="N707" t="s">
        <v>13</v>
      </c>
      <c r="O707" s="24">
        <f t="shared" si="45"/>
        <v>1</v>
      </c>
      <c r="P707" s="163">
        <f t="shared" si="46"/>
        <v>1</v>
      </c>
      <c r="Q707" s="166">
        <v>76</v>
      </c>
      <c r="R707" s="166">
        <v>1</v>
      </c>
      <c r="S707" s="166"/>
      <c r="T707" s="20"/>
      <c r="U707" s="20"/>
      <c r="V707" s="20"/>
      <c r="W707" s="20"/>
      <c r="X707" s="20"/>
      <c r="Y707" s="20"/>
      <c r="Z707" s="6"/>
      <c r="AA707" s="6"/>
      <c r="AB707" s="111"/>
      <c r="AC707" s="24"/>
      <c r="AI707" s="111"/>
      <c r="AM707" s="111"/>
    </row>
    <row r="708" spans="1:39" x14ac:dyDescent="0.25">
      <c r="A708" s="10"/>
      <c r="B708" s="10"/>
      <c r="C708" s="2" t="s">
        <v>665</v>
      </c>
      <c r="D708" s="91" t="s">
        <v>339</v>
      </c>
      <c r="E708" s="38" t="s">
        <v>31</v>
      </c>
      <c r="F708" s="38">
        <v>1</v>
      </c>
      <c r="G708" s="78">
        <v>0.63451152955967649</v>
      </c>
      <c r="H708" s="79"/>
      <c r="I708" s="57" t="s">
        <v>9</v>
      </c>
      <c r="J708" s="58">
        <v>3089.8867662399298</v>
      </c>
      <c r="K708" s="59">
        <v>0.60461148681394905</v>
      </c>
      <c r="L708" s="26">
        <f>G708*J708/978</f>
        <v>2.0046715523651333</v>
      </c>
      <c r="M708" s="60"/>
      <c r="N708" t="s">
        <v>13</v>
      </c>
      <c r="O708" s="24">
        <f t="shared" si="45"/>
        <v>0</v>
      </c>
      <c r="P708" s="163">
        <f t="shared" si="46"/>
        <v>1</v>
      </c>
      <c r="Q708" s="166">
        <v>77</v>
      </c>
      <c r="R708" s="166">
        <v>1</v>
      </c>
      <c r="S708" s="166"/>
      <c r="T708" s="20"/>
      <c r="U708" s="20"/>
      <c r="V708" s="20"/>
      <c r="W708" s="20"/>
      <c r="X708" s="20"/>
      <c r="Y708" s="20"/>
      <c r="Z708" s="6"/>
      <c r="AA708" s="6"/>
      <c r="AB708" s="111"/>
      <c r="AC708" s="24"/>
      <c r="AI708" s="111"/>
      <c r="AM708" s="111"/>
    </row>
    <row r="709" spans="1:39" x14ac:dyDescent="0.25">
      <c r="A709" s="10"/>
      <c r="B709" s="10"/>
      <c r="C709" s="2" t="s">
        <v>665</v>
      </c>
      <c r="D709" s="91" t="s">
        <v>339</v>
      </c>
      <c r="E709" s="38" t="s">
        <v>32</v>
      </c>
      <c r="F709" s="38">
        <v>1</v>
      </c>
      <c r="G709" s="78">
        <v>0.64666085946573759</v>
      </c>
      <c r="H709" s="79"/>
      <c r="I709" s="57" t="s">
        <v>9</v>
      </c>
      <c r="J709" s="58">
        <v>3089.8867662399298</v>
      </c>
      <c r="K709" s="59">
        <v>0.60461148681394905</v>
      </c>
      <c r="L709" s="26">
        <f>G709*J709/978</f>
        <v>2.0430560653461365</v>
      </c>
      <c r="M709" s="60"/>
      <c r="N709" t="s">
        <v>13</v>
      </c>
      <c r="O709" s="24">
        <f t="shared" si="45"/>
        <v>0</v>
      </c>
      <c r="P709" s="163">
        <f t="shared" si="46"/>
        <v>1</v>
      </c>
      <c r="Q709" s="166">
        <v>78</v>
      </c>
      <c r="R709" s="166">
        <v>1</v>
      </c>
      <c r="S709" s="166"/>
      <c r="T709" s="20"/>
      <c r="U709" s="20"/>
      <c r="V709" s="20"/>
      <c r="W709" s="20"/>
      <c r="X709" s="20"/>
      <c r="Y709" s="20"/>
      <c r="Z709" s="6"/>
      <c r="AA709" s="6"/>
      <c r="AB709" s="111"/>
      <c r="AC709" s="24"/>
      <c r="AI709" s="111"/>
      <c r="AM709" s="111"/>
    </row>
    <row r="710" spans="1:39" x14ac:dyDescent="0.25">
      <c r="A710" s="10"/>
      <c r="B710" s="10"/>
      <c r="C710" s="2" t="s">
        <v>665</v>
      </c>
      <c r="D710" s="91" t="s">
        <v>339</v>
      </c>
      <c r="E710" s="38" t="s">
        <v>33</v>
      </c>
      <c r="F710" s="38">
        <v>1</v>
      </c>
      <c r="G710" s="79">
        <v>0.63921726310146099</v>
      </c>
      <c r="H710" s="79">
        <v>0.66634055042749585</v>
      </c>
      <c r="I710" s="57" t="s">
        <v>9</v>
      </c>
      <c r="J710" s="58">
        <v>3089.8867662399298</v>
      </c>
      <c r="K710" s="59">
        <v>0.60461148681394905</v>
      </c>
      <c r="L710" s="26">
        <f t="shared" si="41"/>
        <v>2.0195388159604413</v>
      </c>
      <c r="M710" s="60">
        <v>38.71780474498685</v>
      </c>
      <c r="N710" t="s">
        <v>13</v>
      </c>
      <c r="O710" s="24">
        <f t="shared" si="45"/>
        <v>0</v>
      </c>
      <c r="P710" s="163">
        <f t="shared" si="46"/>
        <v>1</v>
      </c>
      <c r="Q710" s="166">
        <v>79</v>
      </c>
      <c r="R710" s="166">
        <v>1</v>
      </c>
      <c r="S710" s="166"/>
      <c r="T710" s="20"/>
      <c r="U710" s="20"/>
      <c r="V710" s="20"/>
      <c r="W710" s="20"/>
      <c r="X710" s="20"/>
      <c r="Y710" s="20"/>
      <c r="Z710" s="6"/>
      <c r="AA710" s="6"/>
      <c r="AB710" s="111"/>
      <c r="AC710" s="24"/>
      <c r="AI710" s="111"/>
      <c r="AM710" s="111"/>
    </row>
    <row r="711" spans="1:39" x14ac:dyDescent="0.25">
      <c r="A711" s="10"/>
      <c r="B711" s="10"/>
      <c r="C711" s="2" t="s">
        <v>665</v>
      </c>
      <c r="D711" s="91" t="s">
        <v>339</v>
      </c>
      <c r="E711" s="38" t="s">
        <v>34</v>
      </c>
      <c r="F711" s="38">
        <v>1</v>
      </c>
      <c r="G711" s="78">
        <v>0.6184428656009473</v>
      </c>
      <c r="H711" s="79"/>
      <c r="I711" s="57" t="s">
        <v>9</v>
      </c>
      <c r="J711" s="58">
        <v>3089.8867662399298</v>
      </c>
      <c r="K711" s="59">
        <v>0.60461148681394905</v>
      </c>
      <c r="L711" s="26">
        <f t="shared" si="41"/>
        <v>1.9539043211614178</v>
      </c>
      <c r="M711" s="60"/>
      <c r="N711" t="s">
        <v>13</v>
      </c>
      <c r="O711" s="24">
        <f t="shared" si="45"/>
        <v>0</v>
      </c>
      <c r="P711" s="163">
        <f t="shared" si="46"/>
        <v>1</v>
      </c>
      <c r="Q711" s="166">
        <v>80</v>
      </c>
      <c r="R711" s="166">
        <v>1</v>
      </c>
      <c r="S711" s="166"/>
      <c r="T711" s="20"/>
      <c r="U711" s="20"/>
      <c r="V711" s="20"/>
      <c r="W711" s="20"/>
      <c r="X711" s="20"/>
      <c r="Y711" s="20"/>
      <c r="Z711" s="6"/>
      <c r="AA711" s="6"/>
      <c r="AB711" s="111"/>
      <c r="AC711" s="24"/>
      <c r="AI711" s="111"/>
      <c r="AM711" s="111"/>
    </row>
    <row r="712" spans="1:39" x14ac:dyDescent="0.25">
      <c r="A712" s="10"/>
      <c r="B712" s="10"/>
      <c r="C712" s="2" t="s">
        <v>665</v>
      </c>
      <c r="D712" s="91" t="s">
        <v>339</v>
      </c>
      <c r="E712" s="38" t="s">
        <v>518</v>
      </c>
      <c r="F712" s="38">
        <v>1</v>
      </c>
      <c r="G712" s="78">
        <v>0.63044647660032282</v>
      </c>
      <c r="H712" s="79"/>
      <c r="I712" s="57" t="s">
        <v>9</v>
      </c>
      <c r="J712" s="58">
        <v>3089.8867662399298</v>
      </c>
      <c r="K712" s="59">
        <v>0.60461148681394905</v>
      </c>
      <c r="L712" s="26">
        <f>G712*J712/978</f>
        <v>1.9918284507872486</v>
      </c>
      <c r="M712" s="60"/>
      <c r="N712" t="s">
        <v>13</v>
      </c>
      <c r="O712" s="24">
        <f t="shared" si="45"/>
        <v>0</v>
      </c>
      <c r="P712" s="163">
        <f t="shared" si="46"/>
        <v>1</v>
      </c>
      <c r="Q712" s="166">
        <v>81</v>
      </c>
      <c r="R712" s="166">
        <v>1</v>
      </c>
      <c r="S712" s="166"/>
      <c r="T712" s="20"/>
      <c r="U712" s="20"/>
      <c r="V712" s="20"/>
      <c r="W712" s="20"/>
      <c r="X712" s="20"/>
      <c r="Y712" s="20"/>
      <c r="Z712" s="6"/>
      <c r="AA712" s="6"/>
      <c r="AB712" s="111"/>
      <c r="AC712" s="24"/>
      <c r="AI712" s="111"/>
      <c r="AM712" s="111"/>
    </row>
    <row r="713" spans="1:39" x14ac:dyDescent="0.25">
      <c r="A713" s="10"/>
      <c r="B713" s="10"/>
      <c r="C713" s="2" t="s">
        <v>665</v>
      </c>
      <c r="D713" s="91" t="s">
        <v>340</v>
      </c>
      <c r="E713" s="38" t="s">
        <v>30</v>
      </c>
      <c r="F713" s="38">
        <v>1</v>
      </c>
      <c r="G713" s="79">
        <v>0.62067487948580602</v>
      </c>
      <c r="H713" s="79">
        <v>0.65207581227436828</v>
      </c>
      <c r="I713" s="57" t="s">
        <v>9</v>
      </c>
      <c r="J713" s="58">
        <v>3089.8867662399298</v>
      </c>
      <c r="K713" s="59">
        <v>0.60461148681394905</v>
      </c>
      <c r="L713" s="26">
        <f t="shared" si="41"/>
        <v>1.9609561311459667</v>
      </c>
      <c r="M713" s="60">
        <v>38.562103494033074</v>
      </c>
      <c r="N713" t="s">
        <v>13</v>
      </c>
      <c r="O713" s="24">
        <f t="shared" si="45"/>
        <v>1</v>
      </c>
      <c r="P713" s="163">
        <f t="shared" si="46"/>
        <v>1</v>
      </c>
      <c r="Q713" s="166">
        <v>82</v>
      </c>
      <c r="R713" s="166">
        <v>1</v>
      </c>
      <c r="S713" s="166"/>
      <c r="T713" s="20"/>
      <c r="U713" s="20"/>
      <c r="V713" s="20"/>
      <c r="W713" s="20"/>
      <c r="X713" s="20"/>
      <c r="Y713" s="20"/>
      <c r="Z713" s="6"/>
      <c r="AA713" s="6"/>
      <c r="AB713" s="111"/>
      <c r="AC713" s="24"/>
      <c r="AI713" s="111"/>
      <c r="AM713" s="111"/>
    </row>
    <row r="714" spans="1:39" x14ac:dyDescent="0.25">
      <c r="A714" s="10"/>
      <c r="B714" s="10"/>
      <c r="C714" s="2" t="s">
        <v>665</v>
      </c>
      <c r="D714" s="91" t="s">
        <v>340</v>
      </c>
      <c r="E714" s="38" t="s">
        <v>31</v>
      </c>
      <c r="F714" s="38">
        <v>1</v>
      </c>
      <c r="G714" s="79">
        <v>0.5998253341433778</v>
      </c>
      <c r="H714" s="79">
        <v>0.6330527168775042</v>
      </c>
      <c r="I714" s="57" t="s">
        <v>9</v>
      </c>
      <c r="J714" s="58">
        <v>3089.8867662399298</v>
      </c>
      <c r="K714" s="59">
        <v>0.60461148681394905</v>
      </c>
      <c r="L714" s="26">
        <f t="shared" si="41"/>
        <v>1.895084214749557</v>
      </c>
      <c r="M714" s="60">
        <v>38.470762248580414</v>
      </c>
      <c r="N714" t="s">
        <v>13</v>
      </c>
      <c r="O714" s="24">
        <f t="shared" ref="O714:O777" si="49">IF(D714=D713,0,1)</f>
        <v>0</v>
      </c>
      <c r="P714" s="163">
        <f t="shared" ref="P714:P777" si="50">IF(F714=1,1,0)</f>
        <v>1</v>
      </c>
      <c r="Q714" s="166">
        <v>83</v>
      </c>
      <c r="R714" s="166">
        <v>1</v>
      </c>
      <c r="S714" s="166"/>
      <c r="T714" s="20"/>
      <c r="U714" s="20"/>
      <c r="V714" s="20"/>
      <c r="W714" s="20"/>
      <c r="X714" s="20"/>
      <c r="Y714" s="20"/>
      <c r="Z714" s="6"/>
      <c r="AA714" s="6"/>
      <c r="AB714" s="111"/>
      <c r="AC714" s="24"/>
      <c r="AI714" s="111"/>
      <c r="AM714" s="111"/>
    </row>
    <row r="715" spans="1:39" x14ac:dyDescent="0.25">
      <c r="A715" s="10"/>
      <c r="B715" s="10"/>
      <c r="C715" s="2" t="s">
        <v>665</v>
      </c>
      <c r="D715" s="91" t="s">
        <v>340</v>
      </c>
      <c r="E715" s="38" t="s">
        <v>32</v>
      </c>
      <c r="F715" s="38">
        <v>1</v>
      </c>
      <c r="G715" s="79">
        <v>0.60594586488715596</v>
      </c>
      <c r="H715" s="79">
        <v>0.6446513188241707</v>
      </c>
      <c r="I715" s="57" t="s">
        <v>9</v>
      </c>
      <c r="J715" s="58">
        <v>3089.8867662399298</v>
      </c>
      <c r="K715" s="59">
        <v>0.60461148681394905</v>
      </c>
      <c r="L715" s="26">
        <f t="shared" si="41"/>
        <v>1.9144213793176192</v>
      </c>
      <c r="M715" s="60">
        <v>38.310062679689985</v>
      </c>
      <c r="N715" t="s">
        <v>13</v>
      </c>
      <c r="O715" s="24">
        <f t="shared" si="49"/>
        <v>0</v>
      </c>
      <c r="P715" s="163">
        <f t="shared" si="50"/>
        <v>1</v>
      </c>
      <c r="Q715" s="166">
        <v>84</v>
      </c>
      <c r="R715" s="166">
        <v>1</v>
      </c>
      <c r="S715" s="166"/>
      <c r="T715" s="20"/>
      <c r="U715" s="20"/>
      <c r="V715" s="20"/>
      <c r="W715" s="20"/>
      <c r="X715" s="20"/>
      <c r="Y715" s="20"/>
      <c r="Z715" s="6"/>
      <c r="AA715" s="6"/>
      <c r="AB715" s="111"/>
      <c r="AC715" s="24"/>
      <c r="AI715" s="111"/>
      <c r="AM715" s="111"/>
    </row>
    <row r="716" spans="1:39" x14ac:dyDescent="0.25">
      <c r="A716" s="10"/>
      <c r="B716" s="10"/>
      <c r="C716" s="2" t="s">
        <v>665</v>
      </c>
      <c r="D716" s="91" t="s">
        <v>340</v>
      </c>
      <c r="E716" s="38" t="s">
        <v>33</v>
      </c>
      <c r="F716" s="38">
        <v>1</v>
      </c>
      <c r="G716" s="79">
        <v>0.59880109778997537</v>
      </c>
      <c r="H716" s="79">
        <v>0.64097833083029387</v>
      </c>
      <c r="I716" s="57" t="s">
        <v>9</v>
      </c>
      <c r="J716" s="58">
        <v>3089.8867662399298</v>
      </c>
      <c r="K716" s="59">
        <v>0.60461148681394905</v>
      </c>
      <c r="L716" s="26">
        <f t="shared" si="41"/>
        <v>1.8918482491525428</v>
      </c>
      <c r="M716" s="60">
        <v>38.186256717275988</v>
      </c>
      <c r="N716" t="s">
        <v>13</v>
      </c>
      <c r="O716" s="24">
        <f t="shared" si="49"/>
        <v>0</v>
      </c>
      <c r="P716" s="163">
        <f t="shared" si="50"/>
        <v>1</v>
      </c>
      <c r="Q716" s="166">
        <v>85</v>
      </c>
      <c r="R716" s="166">
        <v>1</v>
      </c>
      <c r="S716" s="166"/>
      <c r="T716" s="20"/>
      <c r="U716" s="20"/>
      <c r="V716" s="20"/>
      <c r="W716" s="20"/>
      <c r="X716" s="20"/>
      <c r="Y716" s="20"/>
      <c r="Z716" s="6"/>
      <c r="AA716" s="6"/>
      <c r="AB716" s="111"/>
      <c r="AC716" s="24"/>
      <c r="AI716" s="111"/>
      <c r="AM716" s="111"/>
    </row>
    <row r="717" spans="1:39" x14ac:dyDescent="0.25">
      <c r="A717" s="10"/>
      <c r="B717" s="10"/>
      <c r="C717" s="2" t="s">
        <v>665</v>
      </c>
      <c r="D717" s="91" t="s">
        <v>340</v>
      </c>
      <c r="E717" s="38" t="s">
        <v>34</v>
      </c>
      <c r="F717" s="38">
        <v>1</v>
      </c>
      <c r="G717" s="79">
        <v>0.60319396695131411</v>
      </c>
      <c r="H717" s="79">
        <v>0.64434517417636694</v>
      </c>
      <c r="I717" s="57" t="s">
        <v>9</v>
      </c>
      <c r="J717" s="58">
        <v>3089.8867662399298</v>
      </c>
      <c r="K717" s="59">
        <v>0.60461148681394905</v>
      </c>
      <c r="L717" s="26">
        <f t="shared" si="41"/>
        <v>1.9057270510824447</v>
      </c>
      <c r="M717" s="60">
        <v>38.227992137392178</v>
      </c>
      <c r="N717" t="s">
        <v>13</v>
      </c>
      <c r="O717" s="24">
        <f t="shared" si="49"/>
        <v>0</v>
      </c>
      <c r="P717" s="163">
        <f t="shared" si="50"/>
        <v>1</v>
      </c>
      <c r="Q717" s="166">
        <v>86</v>
      </c>
      <c r="R717" s="166">
        <v>1</v>
      </c>
      <c r="S717" s="166"/>
      <c r="T717" s="20"/>
      <c r="U717" s="20"/>
      <c r="V717" s="20"/>
      <c r="W717" s="20"/>
      <c r="X717" s="20"/>
      <c r="Y717" s="20"/>
      <c r="Z717" s="6"/>
      <c r="AA717" s="6"/>
      <c r="AB717" s="111"/>
      <c r="AC717" s="24"/>
      <c r="AI717" s="111"/>
      <c r="AM717" s="111"/>
    </row>
    <row r="718" spans="1:39" x14ac:dyDescent="0.25">
      <c r="A718" s="10"/>
      <c r="B718" s="10"/>
      <c r="C718" s="2" t="s">
        <v>665</v>
      </c>
      <c r="D718" s="91" t="s">
        <v>340</v>
      </c>
      <c r="E718" s="38" t="s">
        <v>518</v>
      </c>
      <c r="F718" s="38">
        <v>1</v>
      </c>
      <c r="G718" s="79">
        <v>0.61596696490020653</v>
      </c>
      <c r="H718" s="79">
        <v>0.64480274141112381</v>
      </c>
      <c r="I718" s="57" t="s">
        <v>9</v>
      </c>
      <c r="J718" s="58">
        <v>3089.8867662399298</v>
      </c>
      <c r="K718" s="59">
        <v>0.60461148681394905</v>
      </c>
      <c r="L718" s="26">
        <f t="shared" si="41"/>
        <v>1.9460819767751774</v>
      </c>
      <c r="M718" s="60">
        <v>38.634105602613758</v>
      </c>
      <c r="N718" t="s">
        <v>13</v>
      </c>
      <c r="O718" s="24">
        <f t="shared" si="49"/>
        <v>0</v>
      </c>
      <c r="P718" s="163">
        <f t="shared" si="50"/>
        <v>1</v>
      </c>
      <c r="Q718" s="166">
        <v>87</v>
      </c>
      <c r="R718" s="166">
        <v>1</v>
      </c>
      <c r="S718" s="166"/>
      <c r="T718" s="20"/>
      <c r="U718" s="20"/>
      <c r="V718" s="20"/>
      <c r="W718" s="20"/>
      <c r="X718" s="20"/>
      <c r="Y718" s="20"/>
      <c r="Z718" s="6"/>
      <c r="AA718" s="6"/>
      <c r="AB718" s="111"/>
      <c r="AC718" s="24"/>
      <c r="AI718" s="111"/>
      <c r="AM718" s="111"/>
    </row>
    <row r="719" spans="1:39" x14ac:dyDescent="0.25">
      <c r="A719" s="10"/>
      <c r="B719" s="10"/>
      <c r="C719" s="2" t="s">
        <v>665</v>
      </c>
      <c r="D719" s="91" t="s">
        <v>340</v>
      </c>
      <c r="E719" s="38" t="s">
        <v>519</v>
      </c>
      <c r="F719" s="38">
        <v>1</v>
      </c>
      <c r="G719" s="79">
        <v>0.6212770800925751</v>
      </c>
      <c r="H719" s="79">
        <v>0.65398486980999293</v>
      </c>
      <c r="I719" s="57" t="s">
        <v>9</v>
      </c>
      <c r="J719" s="58">
        <v>3089.8867662399298</v>
      </c>
      <c r="K719" s="59">
        <v>0.60461148681394905</v>
      </c>
      <c r="L719" s="26">
        <f t="shared" si="41"/>
        <v>1.962858719781424</v>
      </c>
      <c r="M719" s="60">
        <v>38.52300793084644</v>
      </c>
      <c r="N719" t="s">
        <v>13</v>
      </c>
      <c r="O719" s="24">
        <f t="shared" si="49"/>
        <v>0</v>
      </c>
      <c r="P719" s="163">
        <f t="shared" si="50"/>
        <v>1</v>
      </c>
      <c r="Q719" s="166">
        <v>88</v>
      </c>
      <c r="R719" s="166">
        <v>1</v>
      </c>
      <c r="S719" s="166"/>
      <c r="T719" s="20"/>
      <c r="U719" s="20"/>
      <c r="V719" s="20"/>
      <c r="W719" s="20"/>
      <c r="X719" s="20"/>
      <c r="Y719" s="20"/>
      <c r="Z719" s="6"/>
      <c r="AA719" s="6"/>
      <c r="AB719" s="111"/>
      <c r="AC719" s="24"/>
      <c r="AI719" s="111"/>
      <c r="AM719" s="111"/>
    </row>
    <row r="720" spans="1:39" x14ac:dyDescent="0.25">
      <c r="A720" s="10"/>
      <c r="B720" s="10"/>
      <c r="C720" s="2" t="s">
        <v>665</v>
      </c>
      <c r="D720" s="91" t="s">
        <v>340</v>
      </c>
      <c r="E720" s="38" t="s">
        <v>520</v>
      </c>
      <c r="F720" s="38">
        <v>1</v>
      </c>
      <c r="G720" s="79">
        <v>0.62789044376262815</v>
      </c>
      <c r="H720" s="79">
        <v>0.67367853290183388</v>
      </c>
      <c r="I720" s="57" t="s">
        <v>9</v>
      </c>
      <c r="J720" s="58">
        <v>3089.8867662399298</v>
      </c>
      <c r="K720" s="59">
        <v>0.60461148681394905</v>
      </c>
      <c r="L720" s="26">
        <f t="shared" si="41"/>
        <v>1.9837529374546643</v>
      </c>
      <c r="M720" s="60">
        <v>38.139421471928493</v>
      </c>
      <c r="N720" t="s">
        <v>13</v>
      </c>
      <c r="O720" s="24">
        <f t="shared" si="49"/>
        <v>0</v>
      </c>
      <c r="P720" s="163">
        <f t="shared" si="50"/>
        <v>1</v>
      </c>
      <c r="Q720" s="166">
        <v>89</v>
      </c>
      <c r="R720" s="166">
        <v>1</v>
      </c>
      <c r="S720" s="166"/>
      <c r="T720" s="20"/>
      <c r="U720" s="20"/>
      <c r="V720" s="20"/>
      <c r="W720" s="20"/>
      <c r="X720" s="20"/>
      <c r="Y720" s="20"/>
      <c r="Z720" s="6"/>
      <c r="AA720" s="6"/>
      <c r="AB720" s="111"/>
      <c r="AC720" s="24"/>
      <c r="AI720" s="111"/>
      <c r="AM720" s="111"/>
    </row>
    <row r="721" spans="1:39" x14ac:dyDescent="0.25">
      <c r="A721" s="10"/>
      <c r="B721" s="10"/>
      <c r="C721" s="2" t="s">
        <v>665</v>
      </c>
      <c r="D721" s="91" t="s">
        <v>340</v>
      </c>
      <c r="E721" s="38" t="s">
        <v>521</v>
      </c>
      <c r="F721" s="38">
        <v>1</v>
      </c>
      <c r="G721" s="79">
        <v>0.60987050475083193</v>
      </c>
      <c r="H721" s="79">
        <v>0.65015287597936178</v>
      </c>
      <c r="I721" s="57" t="s">
        <v>9</v>
      </c>
      <c r="J721" s="58">
        <v>3089.8867662399298</v>
      </c>
      <c r="K721" s="59">
        <v>0.60461148681394905</v>
      </c>
      <c r="L721" s="26">
        <f t="shared" si="41"/>
        <v>1.9268208606847259</v>
      </c>
      <c r="M721" s="60">
        <v>38.268974371535677</v>
      </c>
      <c r="N721" t="s">
        <v>13</v>
      </c>
      <c r="O721" s="24">
        <f t="shared" si="49"/>
        <v>0</v>
      </c>
      <c r="P721" s="163">
        <f t="shared" si="50"/>
        <v>1</v>
      </c>
      <c r="Q721" s="166">
        <v>90</v>
      </c>
      <c r="R721" s="166">
        <v>1</v>
      </c>
      <c r="S721" s="166"/>
      <c r="T721" s="20"/>
      <c r="U721" s="20"/>
      <c r="V721" s="20"/>
      <c r="W721" s="20"/>
      <c r="X721" s="20"/>
      <c r="Y721" s="20"/>
      <c r="Z721" s="6"/>
      <c r="AA721" s="6"/>
      <c r="AB721" s="111"/>
      <c r="AC721" s="24"/>
      <c r="AI721" s="111"/>
      <c r="AM721" s="111"/>
    </row>
    <row r="722" spans="1:39" x14ac:dyDescent="0.25">
      <c r="A722" s="10"/>
      <c r="B722" s="10"/>
      <c r="C722" s="2" t="s">
        <v>665</v>
      </c>
      <c r="D722" s="91" t="s">
        <v>341</v>
      </c>
      <c r="E722" s="38" t="s">
        <v>30</v>
      </c>
      <c r="F722" s="38">
        <v>1</v>
      </c>
      <c r="G722" s="79">
        <v>0.61380574943806931</v>
      </c>
      <c r="H722" s="79">
        <v>0.63848608346760183</v>
      </c>
      <c r="I722" s="57" t="s">
        <v>9</v>
      </c>
      <c r="J722" s="58">
        <v>3089.8867662399298</v>
      </c>
      <c r="K722" s="59">
        <v>0.60461148681394905</v>
      </c>
      <c r="L722" s="26">
        <f t="shared" si="41"/>
        <v>1.9392538468616285</v>
      </c>
      <c r="M722" s="60">
        <v>38.76034980896911</v>
      </c>
      <c r="N722" t="s">
        <v>13</v>
      </c>
      <c r="O722" s="24">
        <f t="shared" si="49"/>
        <v>1</v>
      </c>
      <c r="P722" s="163">
        <f t="shared" si="50"/>
        <v>1</v>
      </c>
      <c r="Q722" s="166">
        <v>91</v>
      </c>
      <c r="R722" s="166">
        <v>1</v>
      </c>
      <c r="S722" s="166"/>
      <c r="T722" s="20"/>
      <c r="U722" s="20"/>
      <c r="V722" s="20"/>
      <c r="W722" s="20"/>
      <c r="X722" s="20"/>
      <c r="Y722" s="20"/>
      <c r="Z722" s="6"/>
      <c r="AA722" s="6"/>
      <c r="AB722" s="111"/>
      <c r="AC722" s="24"/>
      <c r="AI722" s="111"/>
      <c r="AM722" s="111"/>
    </row>
    <row r="723" spans="1:39" x14ac:dyDescent="0.25">
      <c r="A723" s="10"/>
      <c r="B723" s="10"/>
      <c r="C723" s="2" t="s">
        <v>665</v>
      </c>
      <c r="D723" s="91" t="s">
        <v>341</v>
      </c>
      <c r="E723" s="38" t="s">
        <v>31</v>
      </c>
      <c r="F723" s="38">
        <v>1</v>
      </c>
      <c r="G723" s="79">
        <v>0.62620264582080587</v>
      </c>
      <c r="H723" s="79">
        <v>0.65398852865801571</v>
      </c>
      <c r="I723" s="57" t="s">
        <v>9</v>
      </c>
      <c r="J723" s="58">
        <v>3089.8867662399298</v>
      </c>
      <c r="K723" s="59">
        <v>0.60461148681394905</v>
      </c>
      <c r="L723" s="26">
        <f t="shared" si="41"/>
        <v>1.9784205197404274</v>
      </c>
      <c r="M723" s="60">
        <v>38.680723317278101</v>
      </c>
      <c r="N723" t="s">
        <v>13</v>
      </c>
      <c r="O723" s="24">
        <f t="shared" si="49"/>
        <v>0</v>
      </c>
      <c r="P723" s="163">
        <f t="shared" si="50"/>
        <v>1</v>
      </c>
      <c r="Q723" s="166">
        <v>92</v>
      </c>
      <c r="R723" s="166">
        <v>1</v>
      </c>
      <c r="S723" s="166"/>
      <c r="T723" s="20"/>
      <c r="U723" s="20"/>
      <c r="V723" s="20"/>
      <c r="W723" s="20"/>
      <c r="X723" s="20"/>
      <c r="Y723" s="20"/>
      <c r="Z723" s="6"/>
      <c r="AA723" s="6"/>
      <c r="AB723" s="111"/>
      <c r="AC723" s="24"/>
      <c r="AI723" s="111"/>
      <c r="AM723" s="111"/>
    </row>
    <row r="724" spans="1:39" x14ac:dyDescent="0.25">
      <c r="A724" s="10"/>
      <c r="B724" s="10"/>
      <c r="C724" s="2" t="s">
        <v>665</v>
      </c>
      <c r="D724" s="91" t="s">
        <v>341</v>
      </c>
      <c r="E724" s="38" t="s">
        <v>32</v>
      </c>
      <c r="F724" s="38">
        <v>1</v>
      </c>
      <c r="G724" s="79">
        <v>0.61615203569044863</v>
      </c>
      <c r="H724" s="79">
        <v>0.65085007066078537</v>
      </c>
      <c r="I724" s="57" t="s">
        <v>9</v>
      </c>
      <c r="J724" s="58">
        <v>3089.8867662399298</v>
      </c>
      <c r="K724" s="59">
        <v>0.60461148681394905</v>
      </c>
      <c r="L724" s="26">
        <f t="shared" si="41"/>
        <v>1.9466666882123826</v>
      </c>
      <c r="M724" s="60">
        <v>38.453314057146585</v>
      </c>
      <c r="N724" t="s">
        <v>13</v>
      </c>
      <c r="O724" s="24">
        <f t="shared" si="49"/>
        <v>0</v>
      </c>
      <c r="P724" s="163">
        <f t="shared" si="50"/>
        <v>1</v>
      </c>
      <c r="Q724" s="166">
        <v>93</v>
      </c>
      <c r="R724" s="166">
        <v>1</v>
      </c>
      <c r="S724" s="166"/>
      <c r="T724" s="20"/>
      <c r="U724" s="20"/>
      <c r="V724" s="20"/>
      <c r="W724" s="20"/>
      <c r="X724" s="20"/>
      <c r="Y724" s="20"/>
      <c r="Z724" s="6"/>
      <c r="AA724" s="6"/>
      <c r="AB724" s="111"/>
      <c r="AC724" s="24"/>
      <c r="AI724" s="111"/>
      <c r="AM724" s="111"/>
    </row>
    <row r="725" spans="1:39" x14ac:dyDescent="0.25">
      <c r="A725" s="10"/>
      <c r="B725" s="10"/>
      <c r="C725" s="2" t="s">
        <v>665</v>
      </c>
      <c r="D725" s="91" t="s">
        <v>341</v>
      </c>
      <c r="E725" s="38" t="s">
        <v>33</v>
      </c>
      <c r="F725" s="38">
        <v>1</v>
      </c>
      <c r="G725" s="79">
        <v>0.6069099486610241</v>
      </c>
      <c r="H725" s="79">
        <v>0.64967118954465997</v>
      </c>
      <c r="I725" s="57" t="s">
        <v>9</v>
      </c>
      <c r="J725" s="58">
        <v>3089.8867662399298</v>
      </c>
      <c r="K725" s="59">
        <v>0.60461148681394905</v>
      </c>
      <c r="L725" s="26">
        <f t="shared" si="41"/>
        <v>1.9174672992505659</v>
      </c>
      <c r="M725" s="60">
        <v>38.185857766746643</v>
      </c>
      <c r="N725" t="s">
        <v>13</v>
      </c>
      <c r="O725" s="24">
        <f t="shared" si="49"/>
        <v>0</v>
      </c>
      <c r="P725" s="163">
        <f t="shared" si="50"/>
        <v>1</v>
      </c>
      <c r="Q725" s="166">
        <v>94</v>
      </c>
      <c r="R725" s="166">
        <v>1</v>
      </c>
      <c r="S725" s="166"/>
      <c r="T725" s="20"/>
      <c r="U725" s="20"/>
      <c r="V725" s="20"/>
      <c r="W725" s="20"/>
      <c r="X725" s="20"/>
      <c r="Y725" s="20"/>
      <c r="Z725" s="6"/>
      <c r="AA725" s="6"/>
      <c r="AB725" s="111"/>
      <c r="AC725" s="24"/>
      <c r="AI725" s="111"/>
      <c r="AM725" s="111"/>
    </row>
    <row r="726" spans="1:39" x14ac:dyDescent="0.25">
      <c r="A726" s="10"/>
      <c r="B726" s="10"/>
      <c r="C726" s="2" t="s">
        <v>665</v>
      </c>
      <c r="D726" s="91" t="s">
        <v>341</v>
      </c>
      <c r="E726" s="38" t="s">
        <v>34</v>
      </c>
      <c r="F726" s="38">
        <v>1</v>
      </c>
      <c r="G726" s="79">
        <v>0.59563093046310722</v>
      </c>
      <c r="H726" s="79">
        <v>0.63780833879065701</v>
      </c>
      <c r="I726" s="57" t="s">
        <v>9</v>
      </c>
      <c r="J726" s="58">
        <v>3089.8867662399298</v>
      </c>
      <c r="K726" s="59">
        <v>0.60461148681394905</v>
      </c>
      <c r="L726" s="26">
        <f t="shared" si="41"/>
        <v>1.8818324433549394</v>
      </c>
      <c r="M726" s="60">
        <v>38.179188959630281</v>
      </c>
      <c r="N726" t="s">
        <v>13</v>
      </c>
      <c r="O726" s="24">
        <f t="shared" si="49"/>
        <v>0</v>
      </c>
      <c r="P726" s="163">
        <f t="shared" si="50"/>
        <v>1</v>
      </c>
      <c r="Q726" s="166">
        <v>95</v>
      </c>
      <c r="R726" s="166">
        <v>1</v>
      </c>
      <c r="S726" s="166"/>
      <c r="T726" s="20"/>
      <c r="U726" s="20"/>
      <c r="V726" s="20"/>
      <c r="W726" s="20"/>
      <c r="X726" s="20"/>
      <c r="Y726" s="20"/>
      <c r="Z726" s="6"/>
      <c r="AA726" s="6"/>
      <c r="AB726" s="111"/>
      <c r="AC726" s="24"/>
      <c r="AI726" s="111"/>
      <c r="AM726" s="111"/>
    </row>
    <row r="727" spans="1:39" x14ac:dyDescent="0.25">
      <c r="A727" s="10"/>
      <c r="B727" s="10"/>
      <c r="C727" s="2" t="s">
        <v>665</v>
      </c>
      <c r="D727" s="91" t="s">
        <v>341</v>
      </c>
      <c r="E727" s="38" t="s">
        <v>518</v>
      </c>
      <c r="F727" s="38">
        <v>1</v>
      </c>
      <c r="G727" s="79">
        <v>0.61695475617206319</v>
      </c>
      <c r="H727" s="79">
        <v>0.64883292897180633</v>
      </c>
      <c r="I727" s="57" t="s">
        <v>9</v>
      </c>
      <c r="J727" s="58">
        <v>3089.8867662399298</v>
      </c>
      <c r="K727" s="59">
        <v>0.60461148681394905</v>
      </c>
      <c r="L727" s="26">
        <f t="shared" si="41"/>
        <v>1.9492027980213096</v>
      </c>
      <c r="M727" s="60">
        <v>38.541572821739386</v>
      </c>
      <c r="N727" t="s">
        <v>13</v>
      </c>
      <c r="O727" s="24">
        <f t="shared" si="49"/>
        <v>0</v>
      </c>
      <c r="P727" s="163">
        <f t="shared" si="50"/>
        <v>1</v>
      </c>
      <c r="Q727" s="166">
        <v>96</v>
      </c>
      <c r="R727" s="166">
        <v>1</v>
      </c>
      <c r="S727" s="166"/>
      <c r="T727" s="20"/>
      <c r="U727" s="20"/>
      <c r="V727" s="20"/>
      <c r="W727" s="20"/>
      <c r="X727" s="20"/>
      <c r="Y727" s="20"/>
      <c r="Z727" s="6"/>
      <c r="AA727" s="6"/>
      <c r="AB727" s="111"/>
      <c r="AC727" s="24"/>
      <c r="AI727" s="111"/>
      <c r="AM727" s="111"/>
    </row>
    <row r="728" spans="1:39" x14ac:dyDescent="0.25">
      <c r="A728" s="10"/>
      <c r="B728" s="10"/>
      <c r="C728" s="2" t="s">
        <v>665</v>
      </c>
      <c r="D728" s="91" t="s">
        <v>342</v>
      </c>
      <c r="E728" s="38" t="s">
        <v>30</v>
      </c>
      <c r="F728" s="38">
        <v>1</v>
      </c>
      <c r="G728" s="79">
        <v>0.6240979427709763</v>
      </c>
      <c r="H728" s="79">
        <v>0.65802358751649848</v>
      </c>
      <c r="I728" s="57" t="s">
        <v>9</v>
      </c>
      <c r="J728" s="58">
        <v>3089.8867662399298</v>
      </c>
      <c r="K728" s="59">
        <v>0.60461148681394905</v>
      </c>
      <c r="L728" s="26">
        <f t="shared" si="41"/>
        <v>1.971770934770557</v>
      </c>
      <c r="M728" s="60">
        <v>38.490435043777815</v>
      </c>
      <c r="N728" t="s">
        <v>13</v>
      </c>
      <c r="O728" s="24">
        <f t="shared" si="49"/>
        <v>1</v>
      </c>
      <c r="P728" s="163">
        <f t="shared" si="50"/>
        <v>1</v>
      </c>
      <c r="Q728" s="166">
        <v>97</v>
      </c>
      <c r="R728" s="166">
        <v>1</v>
      </c>
      <c r="S728" s="166"/>
      <c r="T728" s="20"/>
      <c r="U728" s="20"/>
      <c r="V728" s="20"/>
      <c r="W728" s="20"/>
      <c r="X728" s="20"/>
      <c r="Y728" s="20"/>
      <c r="Z728" s="6"/>
      <c r="AA728" s="6"/>
      <c r="AB728" s="111"/>
      <c r="AC728" s="24"/>
      <c r="AI728" s="111"/>
      <c r="AM728" s="111"/>
    </row>
    <row r="729" spans="1:39" x14ac:dyDescent="0.25">
      <c r="A729" s="10"/>
      <c r="B729" s="10"/>
      <c r="C729" s="2" t="s">
        <v>665</v>
      </c>
      <c r="D729" s="91" t="s">
        <v>342</v>
      </c>
      <c r="E729" s="38" t="s">
        <v>31</v>
      </c>
      <c r="F729" s="38">
        <v>1</v>
      </c>
      <c r="G729" s="79">
        <v>0.62907881755398831</v>
      </c>
      <c r="H729" s="79">
        <v>0.6521167499342625</v>
      </c>
      <c r="I729" s="57" t="s">
        <v>9</v>
      </c>
      <c r="J729" s="58">
        <v>3089.8867662399298</v>
      </c>
      <c r="K729" s="59">
        <v>0.60461148681394905</v>
      </c>
      <c r="L729" s="26">
        <f t="shared" ref="L729:L870" si="51">G729*J729/978</f>
        <v>1.9875074777933861</v>
      </c>
      <c r="M729" s="60">
        <v>38.829098613425749</v>
      </c>
      <c r="N729" t="s">
        <v>13</v>
      </c>
      <c r="O729" s="24">
        <f t="shared" si="49"/>
        <v>0</v>
      </c>
      <c r="P729" s="163">
        <f t="shared" si="50"/>
        <v>1</v>
      </c>
      <c r="Q729" s="166">
        <v>98</v>
      </c>
      <c r="R729" s="166">
        <v>1</v>
      </c>
      <c r="S729" s="166"/>
      <c r="T729" s="20"/>
      <c r="U729" s="20"/>
      <c r="V729" s="20"/>
      <c r="W729" s="20"/>
      <c r="X729" s="20"/>
      <c r="Y729" s="20"/>
      <c r="Z729" s="6"/>
      <c r="AA729" s="6"/>
      <c r="AB729" s="111"/>
      <c r="AC729" s="24"/>
      <c r="AI729" s="111"/>
      <c r="AM729" s="111"/>
    </row>
    <row r="730" spans="1:39" x14ac:dyDescent="0.25">
      <c r="A730" s="10"/>
      <c r="B730" s="10"/>
      <c r="C730" s="2" t="s">
        <v>665</v>
      </c>
      <c r="D730" s="91" t="s">
        <v>342</v>
      </c>
      <c r="E730" s="38" t="s">
        <v>32</v>
      </c>
      <c r="F730" s="38">
        <v>1</v>
      </c>
      <c r="G730" s="79">
        <v>0.63372354795137331</v>
      </c>
      <c r="H730" s="79">
        <v>0.65300769660747304</v>
      </c>
      <c r="I730" s="57" t="s">
        <v>9</v>
      </c>
      <c r="J730" s="58">
        <v>3089.8867662399298</v>
      </c>
      <c r="K730" s="59">
        <v>0.60461148681394905</v>
      </c>
      <c r="L730" s="26">
        <f t="shared" si="51"/>
        <v>2.0021820084555868</v>
      </c>
      <c r="M730" s="60">
        <v>38.948088418369444</v>
      </c>
      <c r="N730" t="s">
        <v>13</v>
      </c>
      <c r="O730" s="24">
        <f t="shared" si="49"/>
        <v>0</v>
      </c>
      <c r="P730" s="163">
        <f t="shared" si="50"/>
        <v>1</v>
      </c>
      <c r="Q730" s="166">
        <v>99</v>
      </c>
      <c r="R730" s="166">
        <v>1</v>
      </c>
      <c r="S730" s="166"/>
      <c r="T730" s="20"/>
      <c r="U730" s="20"/>
      <c r="V730" s="20"/>
      <c r="W730" s="20"/>
      <c r="X730" s="20"/>
      <c r="Y730" s="20"/>
      <c r="Z730" s="6"/>
      <c r="AA730" s="6"/>
      <c r="AB730" s="111"/>
      <c r="AC730" s="24"/>
      <c r="AI730" s="111"/>
      <c r="AM730" s="111"/>
    </row>
    <row r="731" spans="1:39" x14ac:dyDescent="0.25">
      <c r="A731" s="10"/>
      <c r="B731" s="10"/>
      <c r="C731" s="2" t="s">
        <v>665</v>
      </c>
      <c r="D731" s="91" t="s">
        <v>342</v>
      </c>
      <c r="E731" s="38" t="s">
        <v>33</v>
      </c>
      <c r="F731" s="38">
        <v>1</v>
      </c>
      <c r="G731" s="79">
        <v>0.61052795272529348</v>
      </c>
      <c r="H731" s="79">
        <v>0.64643787414888265</v>
      </c>
      <c r="I731" s="57" t="s">
        <v>9</v>
      </c>
      <c r="J731" s="58">
        <v>3089.8867662399298</v>
      </c>
      <c r="K731" s="59">
        <v>0.60461148681394905</v>
      </c>
      <c r="L731" s="26">
        <f t="shared" si="51"/>
        <v>1.9288979974902269</v>
      </c>
      <c r="M731" s="60">
        <v>38.405820483834944</v>
      </c>
      <c r="N731" t="s">
        <v>13</v>
      </c>
      <c r="O731" s="24">
        <f t="shared" si="49"/>
        <v>0</v>
      </c>
      <c r="P731" s="163">
        <f t="shared" si="50"/>
        <v>1</v>
      </c>
      <c r="Q731" s="166">
        <v>100</v>
      </c>
      <c r="R731" s="166">
        <v>1</v>
      </c>
      <c r="S731" s="166"/>
      <c r="T731" s="20"/>
      <c r="U731" s="20"/>
      <c r="V731" s="20"/>
      <c r="W731" s="20"/>
      <c r="X731" s="20"/>
      <c r="Y731" s="20"/>
      <c r="Z731" s="6"/>
      <c r="AA731" s="6"/>
      <c r="AB731" s="111"/>
      <c r="AC731" s="24"/>
      <c r="AI731" s="111"/>
      <c r="AM731" s="111"/>
    </row>
    <row r="732" spans="1:39" x14ac:dyDescent="0.25">
      <c r="A732" s="10"/>
      <c r="B732" s="10"/>
      <c r="C732" s="2" t="s">
        <v>665</v>
      </c>
      <c r="D732" s="91" t="s">
        <v>342</v>
      </c>
      <c r="E732" s="38" t="s">
        <v>34</v>
      </c>
      <c r="F732" s="38">
        <v>1</v>
      </c>
      <c r="G732" s="79">
        <v>0.62424377389303343</v>
      </c>
      <c r="H732" s="79">
        <v>0.65606799257949</v>
      </c>
      <c r="I732" s="57" t="s">
        <v>9</v>
      </c>
      <c r="J732" s="58">
        <v>3089.8867662399298</v>
      </c>
      <c r="K732" s="59">
        <v>0.60461148681394905</v>
      </c>
      <c r="L732" s="26">
        <f t="shared" si="51"/>
        <v>1.9722316726582363</v>
      </c>
      <c r="M732" s="60">
        <v>38.554700754395874</v>
      </c>
      <c r="N732" t="s">
        <v>13</v>
      </c>
      <c r="O732" s="24">
        <f t="shared" si="49"/>
        <v>0</v>
      </c>
      <c r="P732" s="163">
        <f t="shared" si="50"/>
        <v>1</v>
      </c>
      <c r="Q732" s="166">
        <v>101</v>
      </c>
      <c r="R732" s="166">
        <v>1</v>
      </c>
      <c r="S732" s="166"/>
      <c r="T732" s="20"/>
      <c r="U732" s="20"/>
      <c r="V732" s="20"/>
      <c r="W732" s="20"/>
      <c r="X732" s="20"/>
      <c r="Y732" s="20"/>
      <c r="Z732" s="6"/>
      <c r="AA732" s="6"/>
      <c r="AB732" s="111"/>
      <c r="AC732" s="24"/>
      <c r="AI732" s="111"/>
      <c r="AM732" s="111"/>
    </row>
    <row r="733" spans="1:39" x14ac:dyDescent="0.25">
      <c r="A733" s="10"/>
      <c r="B733" s="10"/>
      <c r="C733" s="2" t="s">
        <v>665</v>
      </c>
      <c r="D733" s="91" t="s">
        <v>342</v>
      </c>
      <c r="E733" s="38" t="s">
        <v>518</v>
      </c>
      <c r="F733" s="38">
        <v>1</v>
      </c>
      <c r="G733" s="79">
        <v>0.63364003590664264</v>
      </c>
      <c r="H733" s="79">
        <v>0.65812785388127848</v>
      </c>
      <c r="I733" s="57" t="s">
        <v>9</v>
      </c>
      <c r="J733" s="58">
        <v>3089.8867662399298</v>
      </c>
      <c r="K733" s="59">
        <v>0.60461148681394905</v>
      </c>
      <c r="L733" s="26">
        <f t="shared" si="51"/>
        <v>2.0019181610508476</v>
      </c>
      <c r="M733" s="60">
        <v>38.79027916163885</v>
      </c>
      <c r="N733" t="s">
        <v>13</v>
      </c>
      <c r="O733" s="24">
        <f t="shared" si="49"/>
        <v>0</v>
      </c>
      <c r="P733" s="163">
        <f t="shared" si="50"/>
        <v>1</v>
      </c>
      <c r="Q733" s="166">
        <v>102</v>
      </c>
      <c r="R733" s="166">
        <v>1</v>
      </c>
      <c r="S733" s="166"/>
      <c r="T733" s="20"/>
      <c r="U733" s="20"/>
      <c r="V733" s="20"/>
      <c r="W733" s="20"/>
      <c r="X733" s="20"/>
      <c r="Y733" s="20"/>
      <c r="Z733" s="6"/>
      <c r="AA733" s="6"/>
      <c r="AB733" s="111"/>
      <c r="AC733" s="24"/>
      <c r="AI733" s="111"/>
      <c r="AM733" s="111"/>
    </row>
    <row r="734" spans="1:39" x14ac:dyDescent="0.25">
      <c r="A734" s="10"/>
      <c r="B734" s="10"/>
      <c r="C734" s="2" t="s">
        <v>665</v>
      </c>
      <c r="D734" s="91" t="s">
        <v>342</v>
      </c>
      <c r="E734" s="38" t="s">
        <v>519</v>
      </c>
      <c r="F734" s="38">
        <v>1</v>
      </c>
      <c r="G734" s="79">
        <v>0.61860760914294266</v>
      </c>
      <c r="H734" s="79">
        <v>0.66282006619055922</v>
      </c>
      <c r="I734" s="57" t="s">
        <v>9</v>
      </c>
      <c r="J734" s="58">
        <v>3089.8867662399298</v>
      </c>
      <c r="K734" s="59">
        <v>0.60461148681394905</v>
      </c>
      <c r="L734" s="26">
        <f t="shared" si="51"/>
        <v>1.9544248108242348</v>
      </c>
      <c r="M734" s="60">
        <v>38.166766442306169</v>
      </c>
      <c r="N734" t="s">
        <v>13</v>
      </c>
      <c r="O734" s="24">
        <f t="shared" si="49"/>
        <v>0</v>
      </c>
      <c r="P734" s="163">
        <f t="shared" si="50"/>
        <v>1</v>
      </c>
      <c r="Q734" s="166">
        <v>103</v>
      </c>
      <c r="R734" s="166">
        <v>1</v>
      </c>
      <c r="S734" s="166"/>
      <c r="T734" s="20"/>
      <c r="U734" s="20"/>
      <c r="V734" s="20"/>
      <c r="W734" s="20"/>
      <c r="X734" s="20"/>
      <c r="Y734" s="20"/>
      <c r="Z734" s="6"/>
      <c r="AA734" s="6"/>
      <c r="AB734" s="111"/>
      <c r="AC734" s="24"/>
      <c r="AI734" s="111"/>
      <c r="AM734" s="111"/>
    </row>
    <row r="735" spans="1:39" x14ac:dyDescent="0.25">
      <c r="A735" s="10"/>
      <c r="B735" s="10"/>
      <c r="C735" s="2" t="s">
        <v>665</v>
      </c>
      <c r="D735" s="91" t="s">
        <v>342</v>
      </c>
      <c r="E735" s="38" t="s">
        <v>520</v>
      </c>
      <c r="F735" s="38">
        <v>1</v>
      </c>
      <c r="G735" s="79">
        <v>0.62319174245040476</v>
      </c>
      <c r="H735" s="79">
        <v>0.65144208476305299</v>
      </c>
      <c r="I735" s="57" t="s">
        <v>9</v>
      </c>
      <c r="J735" s="58">
        <v>3089.8867662399298</v>
      </c>
      <c r="K735" s="59">
        <v>0.60461148681394905</v>
      </c>
      <c r="L735" s="26">
        <f t="shared" si="51"/>
        <v>1.96890789143917</v>
      </c>
      <c r="M735" s="60">
        <v>38.662394411313294</v>
      </c>
      <c r="N735" t="s">
        <v>13</v>
      </c>
      <c r="O735" s="24">
        <f t="shared" si="49"/>
        <v>0</v>
      </c>
      <c r="P735" s="163">
        <f t="shared" si="50"/>
        <v>1</v>
      </c>
      <c r="Q735" s="166">
        <v>104</v>
      </c>
      <c r="R735" s="166">
        <v>1</v>
      </c>
      <c r="S735" s="166"/>
      <c r="T735" s="20"/>
      <c r="U735" s="20"/>
      <c r="V735" s="20"/>
      <c r="W735" s="20"/>
      <c r="X735" s="20"/>
      <c r="Y735" s="20"/>
      <c r="Z735" s="6"/>
      <c r="AA735" s="6"/>
      <c r="AB735" s="111"/>
      <c r="AC735" s="24"/>
      <c r="AI735" s="111"/>
      <c r="AM735" s="111"/>
    </row>
    <row r="736" spans="1:39" x14ac:dyDescent="0.25">
      <c r="A736" s="10"/>
      <c r="B736" s="10"/>
      <c r="C736" s="2" t="s">
        <v>665</v>
      </c>
      <c r="D736" s="91" t="s">
        <v>342</v>
      </c>
      <c r="E736" s="38" t="s">
        <v>521</v>
      </c>
      <c r="F736" s="38">
        <v>1</v>
      </c>
      <c r="G736" s="79">
        <v>0.61252318097523728</v>
      </c>
      <c r="H736" s="79">
        <v>0.66415573423614049</v>
      </c>
      <c r="I736" s="57" t="s">
        <v>9</v>
      </c>
      <c r="J736" s="58">
        <v>3089.8867662399298</v>
      </c>
      <c r="K736" s="59">
        <v>0.60461148681394905</v>
      </c>
      <c r="L736" s="26">
        <f t="shared" si="51"/>
        <v>1.9352017084975166</v>
      </c>
      <c r="M736" s="60">
        <v>37.926102255912483</v>
      </c>
      <c r="N736" t="s">
        <v>13</v>
      </c>
      <c r="O736" s="24">
        <f t="shared" si="49"/>
        <v>0</v>
      </c>
      <c r="P736" s="163">
        <f t="shared" si="50"/>
        <v>1</v>
      </c>
      <c r="Q736" s="166">
        <v>105</v>
      </c>
      <c r="R736" s="166">
        <v>1</v>
      </c>
      <c r="S736" s="166"/>
      <c r="T736" s="20"/>
      <c r="U736" s="20"/>
      <c r="V736" s="20"/>
      <c r="W736" s="20"/>
      <c r="X736" s="20"/>
      <c r="Y736" s="20"/>
      <c r="Z736" s="6"/>
      <c r="AA736" s="6"/>
      <c r="AB736" s="111"/>
      <c r="AC736" s="24"/>
      <c r="AI736" s="111"/>
      <c r="AM736" s="111"/>
    </row>
    <row r="737" spans="1:39" x14ac:dyDescent="0.25">
      <c r="A737" s="10"/>
      <c r="B737" s="10"/>
      <c r="C737" s="2" t="s">
        <v>665</v>
      </c>
      <c r="D737" s="91" t="s">
        <v>342</v>
      </c>
      <c r="E737" s="38" t="s">
        <v>524</v>
      </c>
      <c r="F737" s="38">
        <v>1</v>
      </c>
      <c r="G737" s="79">
        <v>0.61336165848655788</v>
      </c>
      <c r="H737" s="79">
        <v>0.65927941370079424</v>
      </c>
      <c r="I737" s="57" t="s">
        <v>9</v>
      </c>
      <c r="J737" s="58">
        <v>3089.8867662399298</v>
      </c>
      <c r="K737" s="59">
        <v>0.60461148681394905</v>
      </c>
      <c r="L737" s="26">
        <f t="shared" si="51"/>
        <v>1.9378507888308696</v>
      </c>
      <c r="M737" s="60">
        <v>38.10296137909738</v>
      </c>
      <c r="N737" t="s">
        <v>13</v>
      </c>
      <c r="O737" s="24">
        <f t="shared" si="49"/>
        <v>0</v>
      </c>
      <c r="P737" s="163">
        <f t="shared" si="50"/>
        <v>1</v>
      </c>
      <c r="Q737" s="166">
        <v>106</v>
      </c>
      <c r="R737" s="166">
        <v>1</v>
      </c>
      <c r="S737" s="166"/>
      <c r="T737" s="20"/>
      <c r="U737" s="20"/>
      <c r="V737" s="20"/>
      <c r="W737" s="20"/>
      <c r="X737" s="20"/>
      <c r="Y737" s="20"/>
      <c r="Z737" s="6"/>
      <c r="AA737" s="6"/>
      <c r="AB737" s="111"/>
      <c r="AC737" s="24"/>
      <c r="AI737" s="111"/>
      <c r="AM737" s="111"/>
    </row>
    <row r="738" spans="1:39" x14ac:dyDescent="0.25">
      <c r="A738" s="10"/>
      <c r="B738" s="10"/>
      <c r="C738" s="8"/>
      <c r="D738" s="43"/>
      <c r="E738" s="43"/>
      <c r="F738" s="43"/>
      <c r="G738" s="80"/>
      <c r="H738" s="80"/>
      <c r="I738" s="63"/>
      <c r="J738" s="64"/>
      <c r="K738" s="65"/>
      <c r="L738" s="50"/>
      <c r="M738" s="73"/>
      <c r="N738" s="74"/>
      <c r="O738" s="163"/>
      <c r="P738" s="163"/>
      <c r="Q738" s="169"/>
      <c r="R738" s="169"/>
      <c r="S738" s="169"/>
      <c r="T738" s="93"/>
      <c r="U738" s="93"/>
      <c r="V738" s="93"/>
      <c r="W738" s="93"/>
      <c r="X738" s="93"/>
      <c r="Y738" s="93"/>
      <c r="Z738" s="97"/>
      <c r="AA738" s="97"/>
      <c r="AB738" s="111"/>
      <c r="AC738" s="112"/>
      <c r="AD738" s="112"/>
      <c r="AE738" s="112"/>
      <c r="AF738" s="112"/>
      <c r="AG738" s="112"/>
      <c r="AH738" s="112"/>
      <c r="AI738" s="111"/>
      <c r="AJ738" s="112"/>
      <c r="AK738" s="112"/>
      <c r="AL738" s="112"/>
      <c r="AM738" s="111"/>
    </row>
    <row r="739" spans="1:39" x14ac:dyDescent="0.25">
      <c r="A739" s="10"/>
      <c r="B739" s="10"/>
      <c r="C739" s="2" t="s">
        <v>666</v>
      </c>
      <c r="D739" t="s">
        <v>507</v>
      </c>
      <c r="E739" s="38" t="s">
        <v>30</v>
      </c>
      <c r="F739" s="38">
        <v>1</v>
      </c>
      <c r="G739" s="41">
        <v>1.103</v>
      </c>
      <c r="H739" s="41">
        <v>1.1280612244897958</v>
      </c>
      <c r="I739" s="57" t="s">
        <v>12</v>
      </c>
      <c r="J739" s="58">
        <v>1696.80766954417</v>
      </c>
      <c r="K739" s="59">
        <v>0.61279470700705407</v>
      </c>
      <c r="L739" s="26">
        <f t="shared" si="51"/>
        <v>1.9136798154470547</v>
      </c>
      <c r="M739" s="60">
        <v>38.270471878494305</v>
      </c>
      <c r="N739" t="s">
        <v>14</v>
      </c>
      <c r="O739" s="24">
        <f t="shared" si="49"/>
        <v>1</v>
      </c>
      <c r="P739" s="163">
        <f t="shared" si="50"/>
        <v>1</v>
      </c>
      <c r="Q739" s="166">
        <v>1</v>
      </c>
      <c r="R739" s="166">
        <v>1</v>
      </c>
      <c r="S739" s="166"/>
      <c r="T739" s="27">
        <f>AVERAGE(L739:L786)</f>
        <v>1.9052717661788223</v>
      </c>
      <c r="U739" s="27">
        <f>STDEVA(L739:L786)</f>
        <v>3.1061778203719907E-2</v>
      </c>
      <c r="V739" s="24">
        <f>978*T739/AA739</f>
        <v>931.67789366144416</v>
      </c>
      <c r="W739" s="24">
        <f>978*U739/AA739</f>
        <v>15.189209541619034</v>
      </c>
      <c r="X739" s="27">
        <f>AVERAGE(M739:M786)</f>
        <v>38.186625111385297</v>
      </c>
      <c r="Y739" s="27">
        <f>STDEVA(M739:M786)</f>
        <v>0.25962825222451164</v>
      </c>
      <c r="Z739" s="6">
        <v>34</v>
      </c>
      <c r="AA739" s="6">
        <v>2</v>
      </c>
      <c r="AB739" s="111"/>
      <c r="AC739" s="25">
        <f>SUM(O739:O786)</f>
        <v>13</v>
      </c>
      <c r="AD739" s="25">
        <f>SUM(P739:P786)</f>
        <v>42</v>
      </c>
      <c r="AE739" s="25">
        <f>SUM(R739:R786)</f>
        <v>48</v>
      </c>
      <c r="AF739" s="23">
        <v>12</v>
      </c>
      <c r="AG739" s="23">
        <v>39</v>
      </c>
      <c r="AH739" s="25">
        <f>SUM(S739:S786)</f>
        <v>39</v>
      </c>
      <c r="AI739" s="111"/>
      <c r="AK739" s="23">
        <v>1</v>
      </c>
      <c r="AM739" s="111"/>
    </row>
    <row r="740" spans="1:39" x14ac:dyDescent="0.25">
      <c r="A740" s="10"/>
      <c r="B740" s="10"/>
      <c r="C740" s="2" t="s">
        <v>666</v>
      </c>
      <c r="D740" t="s">
        <v>507</v>
      </c>
      <c r="E740" s="38" t="s">
        <v>30</v>
      </c>
      <c r="F740" s="38">
        <v>2</v>
      </c>
      <c r="G740" s="41">
        <v>1.095</v>
      </c>
      <c r="H740" s="41">
        <v>1.1251296680497924</v>
      </c>
      <c r="I740" s="57" t="s">
        <v>12</v>
      </c>
      <c r="J740" s="58">
        <v>1696.80766954417</v>
      </c>
      <c r="K740" s="59">
        <v>0.61279470700705407</v>
      </c>
      <c r="L740" s="26">
        <f t="shared" si="51"/>
        <v>1.8997999981092701</v>
      </c>
      <c r="M740" s="60">
        <v>38.176221167064952</v>
      </c>
      <c r="N740" t="s">
        <v>14</v>
      </c>
      <c r="O740" s="24">
        <f t="shared" si="49"/>
        <v>0</v>
      </c>
      <c r="P740" s="163">
        <f t="shared" si="50"/>
        <v>0</v>
      </c>
      <c r="Q740" s="166">
        <v>2</v>
      </c>
      <c r="R740" s="166">
        <v>1</v>
      </c>
      <c r="S740" s="166"/>
      <c r="T740" s="20"/>
      <c r="U740" s="20"/>
      <c r="V740" s="20"/>
      <c r="W740" s="20"/>
      <c r="X740" s="20"/>
      <c r="Y740" s="20"/>
      <c r="Z740" s="6"/>
      <c r="AA740" s="6"/>
      <c r="AB740" s="111"/>
      <c r="AC740" s="24"/>
      <c r="AI740" s="111"/>
      <c r="AM740" s="111"/>
    </row>
    <row r="741" spans="1:39" x14ac:dyDescent="0.25">
      <c r="A741" s="10"/>
      <c r="B741" s="10"/>
      <c r="C741" s="2" t="s">
        <v>666</v>
      </c>
      <c r="D741" t="s">
        <v>507</v>
      </c>
      <c r="E741" s="38" t="s">
        <v>30</v>
      </c>
      <c r="F741" s="38">
        <v>3</v>
      </c>
      <c r="G741" s="41">
        <v>1.0720000000000001</v>
      </c>
      <c r="H741" s="41">
        <v>1.1272569873856049</v>
      </c>
      <c r="I741" s="57" t="s">
        <v>12</v>
      </c>
      <c r="J741" s="58">
        <v>1696.80766954417</v>
      </c>
      <c r="K741" s="59">
        <v>0.61279470700705407</v>
      </c>
      <c r="L741" s="26">
        <f t="shared" si="51"/>
        <v>1.8598955232631393</v>
      </c>
      <c r="M741" s="60">
        <v>37.707546582679484</v>
      </c>
      <c r="N741" t="s">
        <v>14</v>
      </c>
      <c r="O741" s="24">
        <f t="shared" si="49"/>
        <v>0</v>
      </c>
      <c r="P741" s="163">
        <f t="shared" si="50"/>
        <v>0</v>
      </c>
      <c r="Q741" s="166">
        <v>3</v>
      </c>
      <c r="R741" s="166">
        <v>1</v>
      </c>
      <c r="S741" s="166"/>
      <c r="T741" s="20"/>
      <c r="U741" s="20"/>
      <c r="V741" s="20"/>
      <c r="W741" s="20"/>
      <c r="X741" s="20"/>
      <c r="Y741" s="20"/>
      <c r="Z741" s="6"/>
      <c r="AA741" s="6"/>
      <c r="AB741" s="111"/>
      <c r="AC741" s="24"/>
      <c r="AD741" s="25"/>
      <c r="AI741" s="111"/>
      <c r="AM741" s="111"/>
    </row>
    <row r="742" spans="1:39" x14ac:dyDescent="0.25">
      <c r="A742" s="10"/>
      <c r="B742" s="10"/>
      <c r="C742" s="2" t="s">
        <v>666</v>
      </c>
      <c r="D742" t="s">
        <v>507</v>
      </c>
      <c r="E742" s="38" t="s">
        <v>31</v>
      </c>
      <c r="F742" s="38">
        <v>1</v>
      </c>
      <c r="G742" s="41">
        <v>1.113</v>
      </c>
      <c r="H742" s="41">
        <v>1.1254108058367294</v>
      </c>
      <c r="I742" s="57" t="s">
        <v>12</v>
      </c>
      <c r="J742" s="58">
        <v>1696.80766954417</v>
      </c>
      <c r="K742" s="59">
        <v>0.61279470700705407</v>
      </c>
      <c r="L742" s="26">
        <f t="shared" si="51"/>
        <v>1.9310295871192855</v>
      </c>
      <c r="M742" s="60">
        <v>38.498940937479112</v>
      </c>
      <c r="N742" t="s">
        <v>14</v>
      </c>
      <c r="O742" s="24">
        <f t="shared" si="49"/>
        <v>0</v>
      </c>
      <c r="P742" s="163">
        <f t="shared" si="50"/>
        <v>1</v>
      </c>
      <c r="Q742" s="166">
        <v>4</v>
      </c>
      <c r="R742" s="166">
        <v>1</v>
      </c>
      <c r="S742" s="166"/>
      <c r="T742" s="20"/>
      <c r="U742" s="20"/>
      <c r="V742" s="20"/>
      <c r="W742" s="20"/>
      <c r="X742" s="20"/>
      <c r="Y742" s="20"/>
      <c r="Z742" s="6"/>
      <c r="AA742" s="6"/>
      <c r="AB742" s="111"/>
      <c r="AC742" s="24"/>
      <c r="AI742" s="111"/>
      <c r="AM742" s="111"/>
    </row>
    <row r="743" spans="1:39" x14ac:dyDescent="0.25">
      <c r="A743" s="10"/>
      <c r="B743" s="10"/>
      <c r="C743" s="2" t="s">
        <v>666</v>
      </c>
      <c r="D743" t="s">
        <v>507</v>
      </c>
      <c r="E743" s="38" t="s">
        <v>31</v>
      </c>
      <c r="F743" s="38">
        <v>2</v>
      </c>
      <c r="G743" s="41">
        <v>1.087</v>
      </c>
      <c r="H743" s="41">
        <v>1.1229257931766894</v>
      </c>
      <c r="I743" s="57" t="s">
        <v>12</v>
      </c>
      <c r="J743" s="58">
        <v>1696.80766954417</v>
      </c>
      <c r="K743" s="59">
        <v>0.61279470700705407</v>
      </c>
      <c r="L743" s="26">
        <f t="shared" si="51"/>
        <v>1.8859201807714854</v>
      </c>
      <c r="M743" s="60">
        <v>38.067731384047541</v>
      </c>
      <c r="N743" t="s">
        <v>14</v>
      </c>
      <c r="O743" s="24">
        <f t="shared" si="49"/>
        <v>0</v>
      </c>
      <c r="P743" s="163">
        <f t="shared" si="50"/>
        <v>0</v>
      </c>
      <c r="Q743" s="166">
        <v>5</v>
      </c>
      <c r="R743" s="166">
        <v>1</v>
      </c>
      <c r="S743" s="166"/>
      <c r="T743" s="20"/>
      <c r="U743" s="20"/>
      <c r="V743" s="20"/>
      <c r="W743" s="20"/>
      <c r="X743" s="20"/>
      <c r="Y743" s="20"/>
      <c r="Z743" s="6"/>
      <c r="AA743" s="6"/>
      <c r="AB743" s="111"/>
      <c r="AC743" s="24"/>
      <c r="AI743" s="111"/>
      <c r="AM743" s="111"/>
    </row>
    <row r="744" spans="1:39" x14ac:dyDescent="0.25">
      <c r="A744" s="10"/>
      <c r="B744" s="10"/>
      <c r="C744" s="2" t="s">
        <v>666</v>
      </c>
      <c r="D744" t="s">
        <v>507</v>
      </c>
      <c r="E744" s="38" t="s">
        <v>31</v>
      </c>
      <c r="F744" s="38">
        <v>3</v>
      </c>
      <c r="G744" s="41">
        <v>1.0649999999999999</v>
      </c>
      <c r="H744" s="41">
        <v>1.1179493768469744</v>
      </c>
      <c r="I744" s="57" t="s">
        <v>12</v>
      </c>
      <c r="J744" s="58">
        <v>1696.80766954417</v>
      </c>
      <c r="K744" s="59">
        <v>0.61279470700705407</v>
      </c>
      <c r="L744" s="26">
        <f t="shared" si="51"/>
        <v>1.8477506830925778</v>
      </c>
      <c r="M744" s="60">
        <v>37.742985904014716</v>
      </c>
      <c r="N744" t="s">
        <v>14</v>
      </c>
      <c r="O744" s="24">
        <f t="shared" si="49"/>
        <v>0</v>
      </c>
      <c r="P744" s="163">
        <f t="shared" si="50"/>
        <v>0</v>
      </c>
      <c r="Q744" s="166">
        <v>6</v>
      </c>
      <c r="R744" s="166">
        <v>1</v>
      </c>
      <c r="S744" s="166"/>
      <c r="T744" s="20"/>
      <c r="U744" s="20"/>
      <c r="V744" s="20"/>
      <c r="W744" s="20"/>
      <c r="X744" s="20"/>
      <c r="Y744" s="20"/>
      <c r="Z744" s="6"/>
      <c r="AA744" s="6"/>
      <c r="AB744" s="111"/>
      <c r="AC744" s="24"/>
      <c r="AI744" s="111"/>
      <c r="AM744" s="111"/>
    </row>
    <row r="745" spans="1:39" x14ac:dyDescent="0.25">
      <c r="A745" s="10"/>
      <c r="B745" s="10"/>
      <c r="C745" s="2" t="s">
        <v>666</v>
      </c>
      <c r="D745" t="s">
        <v>507</v>
      </c>
      <c r="E745" s="38" t="s">
        <v>32</v>
      </c>
      <c r="F745" s="38">
        <v>1</v>
      </c>
      <c r="G745" s="41">
        <v>1.117</v>
      </c>
      <c r="H745" s="41">
        <v>1.1243853820598007</v>
      </c>
      <c r="I745" s="57" t="s">
        <v>12</v>
      </c>
      <c r="J745" s="58">
        <v>1696.80766954417</v>
      </c>
      <c r="K745" s="59">
        <v>0.61279470700705407</v>
      </c>
      <c r="L745" s="26">
        <f t="shared" si="51"/>
        <v>1.9379694957881779</v>
      </c>
      <c r="M745" s="60">
        <v>38.588971891590816</v>
      </c>
      <c r="N745" t="s">
        <v>14</v>
      </c>
      <c r="O745" s="24">
        <f t="shared" si="49"/>
        <v>0</v>
      </c>
      <c r="P745" s="163">
        <f t="shared" si="50"/>
        <v>1</v>
      </c>
      <c r="Q745" s="166">
        <v>7</v>
      </c>
      <c r="R745" s="166">
        <v>1</v>
      </c>
      <c r="S745" s="166"/>
      <c r="T745" s="20"/>
      <c r="U745" s="20"/>
      <c r="V745" s="20"/>
      <c r="W745" s="20"/>
      <c r="X745" s="20"/>
      <c r="Y745" s="20"/>
      <c r="Z745" s="6"/>
      <c r="AA745" s="6"/>
      <c r="AB745" s="111"/>
      <c r="AC745" s="24"/>
      <c r="AI745" s="111"/>
      <c r="AM745" s="111"/>
    </row>
    <row r="746" spans="1:39" x14ac:dyDescent="0.25">
      <c r="A746" s="10"/>
      <c r="B746" s="10"/>
      <c r="C746" s="2" t="s">
        <v>666</v>
      </c>
      <c r="D746" t="s">
        <v>507</v>
      </c>
      <c r="E746" s="38" t="s">
        <v>32</v>
      </c>
      <c r="F746" s="38">
        <v>2</v>
      </c>
      <c r="G746" s="41">
        <v>1.0980000000000001</v>
      </c>
      <c r="H746" s="41">
        <v>1.1311431977745399</v>
      </c>
      <c r="I746" s="57" t="s">
        <v>12</v>
      </c>
      <c r="J746" s="58">
        <v>1696.80766954417</v>
      </c>
      <c r="K746" s="59">
        <v>0.61279470700705407</v>
      </c>
      <c r="L746" s="26">
        <f t="shared" si="51"/>
        <v>1.9050049296109395</v>
      </c>
      <c r="M746" s="60">
        <v>38.123855893707137</v>
      </c>
      <c r="N746" t="s">
        <v>14</v>
      </c>
      <c r="O746" s="24">
        <f t="shared" si="49"/>
        <v>0</v>
      </c>
      <c r="P746" s="163">
        <f t="shared" si="50"/>
        <v>0</v>
      </c>
      <c r="Q746" s="166">
        <v>8</v>
      </c>
      <c r="R746" s="166">
        <v>1</v>
      </c>
      <c r="S746" s="166"/>
      <c r="T746" s="20"/>
      <c r="U746" s="20"/>
      <c r="V746" s="20"/>
      <c r="W746" s="20"/>
      <c r="X746" s="20"/>
      <c r="Y746" s="20"/>
      <c r="Z746" s="6"/>
      <c r="AA746" s="6"/>
      <c r="AB746" s="111"/>
      <c r="AC746" s="24"/>
      <c r="AI746" s="111"/>
      <c r="AM746" s="111"/>
    </row>
    <row r="747" spans="1:39" x14ac:dyDescent="0.25">
      <c r="A747" s="10"/>
      <c r="B747" s="10"/>
      <c r="C747" s="2" t="s">
        <v>666</v>
      </c>
      <c r="D747" t="s">
        <v>507</v>
      </c>
      <c r="E747" s="38" t="s">
        <v>32</v>
      </c>
      <c r="F747" s="38">
        <v>3</v>
      </c>
      <c r="G747" s="41">
        <v>1.0860000000000001</v>
      </c>
      <c r="H747" s="41">
        <v>1.1251477347340775</v>
      </c>
      <c r="I747" s="57" t="s">
        <v>12</v>
      </c>
      <c r="J747" s="58">
        <v>1696.80766954417</v>
      </c>
      <c r="K747" s="59">
        <v>0.61279470700705407</v>
      </c>
      <c r="L747" s="26">
        <f t="shared" si="51"/>
        <v>1.8841852036042626</v>
      </c>
      <c r="M747" s="60">
        <v>38.009117309818741</v>
      </c>
      <c r="N747" t="s">
        <v>14</v>
      </c>
      <c r="O747" s="24">
        <f t="shared" si="49"/>
        <v>0</v>
      </c>
      <c r="P747" s="163">
        <f t="shared" si="50"/>
        <v>0</v>
      </c>
      <c r="Q747" s="166">
        <v>9</v>
      </c>
      <c r="R747" s="166">
        <v>1</v>
      </c>
      <c r="S747" s="166"/>
      <c r="T747" s="20"/>
      <c r="U747" s="20"/>
      <c r="V747" s="20"/>
      <c r="W747" s="20"/>
      <c r="X747" s="20"/>
      <c r="Y747" s="20"/>
      <c r="Z747" s="6"/>
      <c r="AA747" s="6"/>
      <c r="AB747" s="111"/>
      <c r="AC747" s="24"/>
      <c r="AI747" s="111"/>
      <c r="AM747" s="111"/>
    </row>
    <row r="748" spans="1:39" x14ac:dyDescent="0.25">
      <c r="A748" s="10"/>
      <c r="B748" s="10"/>
      <c r="C748" s="2" t="s">
        <v>666</v>
      </c>
      <c r="D748" t="s">
        <v>1736</v>
      </c>
      <c r="E748" s="38" t="s">
        <v>30</v>
      </c>
      <c r="F748" s="38">
        <v>1</v>
      </c>
      <c r="G748" s="41">
        <v>0.61619251179245282</v>
      </c>
      <c r="H748" s="41"/>
      <c r="I748" s="57" t="s">
        <v>9</v>
      </c>
      <c r="J748" s="58">
        <v>3089.8867662399298</v>
      </c>
      <c r="K748" s="59">
        <v>0.60461148681394905</v>
      </c>
      <c r="L748" s="26">
        <f t="shared" ref="L748:L750" si="52">G748*J748/978</f>
        <v>1.9467945681427832</v>
      </c>
      <c r="M748" s="60"/>
      <c r="N748" s="61" t="s">
        <v>29</v>
      </c>
      <c r="O748" s="24">
        <f t="shared" si="49"/>
        <v>1</v>
      </c>
      <c r="P748" s="163">
        <f t="shared" si="50"/>
        <v>1</v>
      </c>
      <c r="Q748" s="166">
        <v>10</v>
      </c>
      <c r="R748" s="166">
        <v>1</v>
      </c>
      <c r="S748" s="166">
        <v>1</v>
      </c>
      <c r="T748" s="20"/>
      <c r="U748" s="20"/>
      <c r="V748" s="20"/>
      <c r="W748" s="20"/>
      <c r="X748" s="20"/>
      <c r="Y748" s="20"/>
      <c r="Z748" s="6"/>
      <c r="AA748" s="6"/>
      <c r="AB748" s="111"/>
      <c r="AC748" s="24"/>
      <c r="AI748" s="111"/>
      <c r="AM748" s="111"/>
    </row>
    <row r="749" spans="1:39" x14ac:dyDescent="0.25">
      <c r="A749" s="10"/>
      <c r="B749" s="10"/>
      <c r="C749" s="2" t="s">
        <v>666</v>
      </c>
      <c r="D749" t="s">
        <v>1736</v>
      </c>
      <c r="E749" s="38" t="s">
        <v>31</v>
      </c>
      <c r="F749" s="38">
        <v>1</v>
      </c>
      <c r="G749" s="41">
        <v>0.60614627028998724</v>
      </c>
      <c r="H749" s="41"/>
      <c r="I749" s="57" t="s">
        <v>9</v>
      </c>
      <c r="J749" s="58">
        <v>3089.8867662399298</v>
      </c>
      <c r="K749" s="59">
        <v>0.60461148681394905</v>
      </c>
      <c r="L749" s="26">
        <f t="shared" si="52"/>
        <v>1.9150545388289602</v>
      </c>
      <c r="M749" s="60"/>
      <c r="N749" s="61" t="s">
        <v>29</v>
      </c>
      <c r="O749" s="24">
        <f t="shared" si="49"/>
        <v>0</v>
      </c>
      <c r="P749" s="163">
        <f t="shared" si="50"/>
        <v>1</v>
      </c>
      <c r="Q749" s="166">
        <v>11</v>
      </c>
      <c r="R749" s="166">
        <v>1</v>
      </c>
      <c r="S749" s="166">
        <v>1</v>
      </c>
      <c r="T749" s="20"/>
      <c r="U749" s="20"/>
      <c r="V749" s="20"/>
      <c r="W749" s="20"/>
      <c r="X749" s="20"/>
      <c r="Y749" s="20"/>
      <c r="Z749" s="6"/>
      <c r="AA749" s="6"/>
      <c r="AB749" s="111"/>
      <c r="AC749" s="24"/>
      <c r="AI749" s="111"/>
      <c r="AM749" s="111"/>
    </row>
    <row r="750" spans="1:39" x14ac:dyDescent="0.25">
      <c r="A750" s="10"/>
      <c r="B750" s="10"/>
      <c r="C750" s="2" t="s">
        <v>666</v>
      </c>
      <c r="D750" t="s">
        <v>1736</v>
      </c>
      <c r="E750" s="38" t="s">
        <v>32</v>
      </c>
      <c r="F750" s="38">
        <v>1</v>
      </c>
      <c r="G750" s="41">
        <v>0.60779877170814844</v>
      </c>
      <c r="H750" s="41"/>
      <c r="I750" s="57" t="s">
        <v>9</v>
      </c>
      <c r="J750" s="58">
        <v>3089.8867662399298</v>
      </c>
      <c r="K750" s="59">
        <v>0.60461148681394905</v>
      </c>
      <c r="L750" s="26">
        <f t="shared" si="52"/>
        <v>1.9202754409385399</v>
      </c>
      <c r="M750" s="60"/>
      <c r="N750" s="61" t="s">
        <v>29</v>
      </c>
      <c r="O750" s="24">
        <f t="shared" si="49"/>
        <v>0</v>
      </c>
      <c r="P750" s="163">
        <f t="shared" si="50"/>
        <v>1</v>
      </c>
      <c r="Q750" s="166">
        <v>12</v>
      </c>
      <c r="R750" s="166">
        <v>1</v>
      </c>
      <c r="S750" s="166">
        <v>1</v>
      </c>
      <c r="T750" s="20"/>
      <c r="U750" s="20"/>
      <c r="V750" s="20"/>
      <c r="W750" s="20"/>
      <c r="X750" s="20"/>
      <c r="Y750" s="20"/>
      <c r="Z750" s="6"/>
      <c r="AA750" s="6"/>
      <c r="AB750" s="111"/>
      <c r="AC750" s="24"/>
      <c r="AI750" s="111"/>
      <c r="AM750" s="111"/>
    </row>
    <row r="751" spans="1:39" x14ac:dyDescent="0.25">
      <c r="A751" s="10"/>
      <c r="B751" s="10"/>
      <c r="C751" s="2" t="s">
        <v>666</v>
      </c>
      <c r="D751" t="s">
        <v>1737</v>
      </c>
      <c r="E751" s="38" t="s">
        <v>30</v>
      </c>
      <c r="F751" s="38">
        <v>1</v>
      </c>
      <c r="G751" s="41">
        <v>0.609378866617174</v>
      </c>
      <c r="H751" s="41"/>
      <c r="I751" s="57" t="s">
        <v>9</v>
      </c>
      <c r="J751" s="58">
        <v>3089.8867662399298</v>
      </c>
      <c r="K751" s="59">
        <v>0.60461148681394905</v>
      </c>
      <c r="L751" s="26">
        <f t="shared" ref="L751:L770" si="53">G751*J751/978</f>
        <v>1.9252675823994818</v>
      </c>
      <c r="M751" s="60"/>
      <c r="N751" s="61" t="s">
        <v>29</v>
      </c>
      <c r="O751" s="24">
        <f t="shared" si="49"/>
        <v>1</v>
      </c>
      <c r="P751" s="163">
        <f t="shared" si="50"/>
        <v>1</v>
      </c>
      <c r="Q751" s="166">
        <v>13</v>
      </c>
      <c r="R751" s="166">
        <v>1</v>
      </c>
      <c r="S751" s="166">
        <v>1</v>
      </c>
      <c r="T751" s="20"/>
      <c r="U751" s="20"/>
      <c r="V751" s="20"/>
      <c r="W751" s="20"/>
      <c r="X751" s="20"/>
      <c r="Y751" s="20"/>
      <c r="Z751" s="6"/>
      <c r="AA751" s="6"/>
      <c r="AB751" s="111"/>
      <c r="AC751" s="24"/>
      <c r="AI751" s="111"/>
      <c r="AM751" s="111"/>
    </row>
    <row r="752" spans="1:39" x14ac:dyDescent="0.25">
      <c r="A752" s="10"/>
      <c r="B752" s="10"/>
      <c r="C752" s="2" t="s">
        <v>666</v>
      </c>
      <c r="D752" t="s">
        <v>1737</v>
      </c>
      <c r="E752" s="38" t="s">
        <v>31</v>
      </c>
      <c r="F752" s="38">
        <v>1</v>
      </c>
      <c r="G752" s="41">
        <v>0.58356114452341901</v>
      </c>
      <c r="H752" s="41"/>
      <c r="I752" s="57" t="s">
        <v>9</v>
      </c>
      <c r="J752" s="58">
        <v>3089.8867662399298</v>
      </c>
      <c r="K752" s="59">
        <v>0.60461148681394905</v>
      </c>
      <c r="L752" s="26">
        <f t="shared" si="53"/>
        <v>1.843699241058016</v>
      </c>
      <c r="M752" s="60"/>
      <c r="N752" s="61" t="s">
        <v>29</v>
      </c>
      <c r="O752" s="24">
        <f t="shared" si="49"/>
        <v>0</v>
      </c>
      <c r="P752" s="163">
        <f t="shared" si="50"/>
        <v>1</v>
      </c>
      <c r="Q752" s="166">
        <v>14</v>
      </c>
      <c r="R752" s="166">
        <v>1</v>
      </c>
      <c r="S752" s="166">
        <v>1</v>
      </c>
      <c r="T752" s="20"/>
      <c r="U752" s="20"/>
      <c r="V752" s="20"/>
      <c r="W752" s="20"/>
      <c r="X752" s="20"/>
      <c r="Y752" s="20"/>
      <c r="Z752" s="6"/>
      <c r="AA752" s="6"/>
      <c r="AB752" s="111"/>
      <c r="AC752" s="24"/>
      <c r="AI752" s="111"/>
      <c r="AM752" s="111"/>
    </row>
    <row r="753" spans="1:39" x14ac:dyDescent="0.25">
      <c r="A753" s="10"/>
      <c r="B753" s="10"/>
      <c r="C753" s="2" t="s">
        <v>666</v>
      </c>
      <c r="D753" t="s">
        <v>1737</v>
      </c>
      <c r="E753" s="38" t="s">
        <v>32</v>
      </c>
      <c r="F753" s="38">
        <v>1</v>
      </c>
      <c r="G753" s="41">
        <v>0.60760370659045637</v>
      </c>
      <c r="H753" s="41"/>
      <c r="I753" s="57" t="s">
        <v>9</v>
      </c>
      <c r="J753" s="58">
        <v>3089.8867662399298</v>
      </c>
      <c r="K753" s="59">
        <v>0.60461148681394905</v>
      </c>
      <c r="L753" s="26">
        <f t="shared" si="53"/>
        <v>1.9196591534889369</v>
      </c>
      <c r="M753" s="60"/>
      <c r="N753" s="61" t="s">
        <v>29</v>
      </c>
      <c r="O753" s="24">
        <f t="shared" si="49"/>
        <v>0</v>
      </c>
      <c r="P753" s="163">
        <f t="shared" si="50"/>
        <v>1</v>
      </c>
      <c r="Q753" s="166">
        <v>15</v>
      </c>
      <c r="R753" s="166">
        <v>1</v>
      </c>
      <c r="S753" s="166">
        <v>1</v>
      </c>
      <c r="T753" s="20"/>
      <c r="U753" s="20"/>
      <c r="V753" s="20"/>
      <c r="W753" s="20"/>
      <c r="X753" s="20"/>
      <c r="Y753" s="20"/>
      <c r="Z753" s="6"/>
      <c r="AA753" s="6"/>
      <c r="AB753" s="111"/>
      <c r="AC753" s="24"/>
      <c r="AI753" s="111"/>
      <c r="AM753" s="111"/>
    </row>
    <row r="754" spans="1:39" x14ac:dyDescent="0.25">
      <c r="A754" s="10"/>
      <c r="B754" s="10"/>
      <c r="C754" s="2" t="s">
        <v>666</v>
      </c>
      <c r="D754" t="s">
        <v>1738</v>
      </c>
      <c r="E754" s="38" t="s">
        <v>30</v>
      </c>
      <c r="F754" s="38">
        <v>1</v>
      </c>
      <c r="G754" s="41">
        <v>0.61447071746545645</v>
      </c>
      <c r="H754" s="41"/>
      <c r="I754" s="57" t="s">
        <v>9</v>
      </c>
      <c r="J754" s="58">
        <v>3089.8867662399298</v>
      </c>
      <c r="K754" s="59">
        <v>0.60461148681394905</v>
      </c>
      <c r="L754" s="26">
        <f t="shared" si="53"/>
        <v>1.9413547424728721</v>
      </c>
      <c r="M754" s="60"/>
      <c r="N754" s="61" t="s">
        <v>29</v>
      </c>
      <c r="O754" s="24">
        <f t="shared" si="49"/>
        <v>1</v>
      </c>
      <c r="P754" s="163">
        <f t="shared" si="50"/>
        <v>1</v>
      </c>
      <c r="Q754" s="166">
        <v>16</v>
      </c>
      <c r="R754" s="166">
        <v>1</v>
      </c>
      <c r="S754" s="166">
        <v>1</v>
      </c>
      <c r="T754" s="20"/>
      <c r="U754" s="20"/>
      <c r="V754" s="20"/>
      <c r="W754" s="20"/>
      <c r="X754" s="20"/>
      <c r="Y754" s="20"/>
      <c r="Z754" s="6"/>
      <c r="AA754" s="6"/>
      <c r="AB754" s="111"/>
      <c r="AC754" s="24"/>
      <c r="AI754" s="111"/>
      <c r="AM754" s="111"/>
    </row>
    <row r="755" spans="1:39" x14ac:dyDescent="0.25">
      <c r="A755" s="10"/>
      <c r="B755" s="10"/>
      <c r="C755" s="2" t="s">
        <v>666</v>
      </c>
      <c r="D755" t="s">
        <v>1738</v>
      </c>
      <c r="E755" s="38" t="s">
        <v>31</v>
      </c>
      <c r="F755" s="38">
        <v>1</v>
      </c>
      <c r="G755" s="41">
        <v>0.5809793449584969</v>
      </c>
      <c r="H755" s="41"/>
      <c r="I755" s="57" t="s">
        <v>9</v>
      </c>
      <c r="J755" s="58">
        <v>3089.8867662399298</v>
      </c>
      <c r="K755" s="59">
        <v>0.60461148681394905</v>
      </c>
      <c r="L755" s="26">
        <f t="shared" si="53"/>
        <v>1.8355423204969352</v>
      </c>
      <c r="M755" s="60"/>
      <c r="N755" s="61" t="s">
        <v>29</v>
      </c>
      <c r="O755" s="24">
        <f t="shared" si="49"/>
        <v>0</v>
      </c>
      <c r="P755" s="163">
        <f t="shared" si="50"/>
        <v>1</v>
      </c>
      <c r="Q755" s="166">
        <v>17</v>
      </c>
      <c r="R755" s="166">
        <v>1</v>
      </c>
      <c r="S755" s="166">
        <v>1</v>
      </c>
      <c r="T755" s="20"/>
      <c r="U755" s="20"/>
      <c r="V755" s="20"/>
      <c r="W755" s="20"/>
      <c r="X755" s="20"/>
      <c r="Y755" s="20"/>
      <c r="Z755" s="6"/>
      <c r="AA755" s="6"/>
      <c r="AB755" s="111"/>
      <c r="AC755" s="24"/>
      <c r="AI755" s="111"/>
      <c r="AM755" s="111"/>
    </row>
    <row r="756" spans="1:39" x14ac:dyDescent="0.25">
      <c r="A756" s="10"/>
      <c r="B756" s="10"/>
      <c r="C756" s="2" t="s">
        <v>666</v>
      </c>
      <c r="D756" t="s">
        <v>1738</v>
      </c>
      <c r="E756" s="38" t="s">
        <v>32</v>
      </c>
      <c r="F756" s="38">
        <v>1</v>
      </c>
      <c r="G756" s="41">
        <v>0.61266726655249482</v>
      </c>
      <c r="H756" s="41"/>
      <c r="I756" s="57" t="s">
        <v>9</v>
      </c>
      <c r="J756" s="58">
        <v>3089.8867662399298</v>
      </c>
      <c r="K756" s="59">
        <v>0.60461148681394905</v>
      </c>
      <c r="L756" s="26">
        <f t="shared" si="53"/>
        <v>1.935656931522439</v>
      </c>
      <c r="M756" s="60"/>
      <c r="N756" s="61" t="s">
        <v>29</v>
      </c>
      <c r="O756" s="24">
        <f t="shared" si="49"/>
        <v>0</v>
      </c>
      <c r="P756" s="163">
        <f t="shared" si="50"/>
        <v>1</v>
      </c>
      <c r="Q756" s="166">
        <v>18</v>
      </c>
      <c r="R756" s="166">
        <v>1</v>
      </c>
      <c r="S756" s="166">
        <v>1</v>
      </c>
      <c r="T756" s="20"/>
      <c r="U756" s="20"/>
      <c r="V756" s="20"/>
      <c r="W756" s="20"/>
      <c r="X756" s="20"/>
      <c r="Y756" s="20"/>
      <c r="Z756" s="6"/>
      <c r="AA756" s="6"/>
      <c r="AB756" s="111"/>
      <c r="AC756" s="24"/>
      <c r="AI756" s="111"/>
      <c r="AM756" s="111"/>
    </row>
    <row r="757" spans="1:39" x14ac:dyDescent="0.25">
      <c r="A757" s="10"/>
      <c r="B757" s="10"/>
      <c r="C757" s="2" t="s">
        <v>666</v>
      </c>
      <c r="D757" t="s">
        <v>1739</v>
      </c>
      <c r="E757" s="38" t="s">
        <v>30</v>
      </c>
      <c r="F757" s="38">
        <v>1</v>
      </c>
      <c r="G757" s="41">
        <v>0.61448711716091398</v>
      </c>
      <c r="H757" s="41"/>
      <c r="I757" s="57" t="s">
        <v>9</v>
      </c>
      <c r="J757" s="58">
        <v>3089.8867662399298</v>
      </c>
      <c r="K757" s="59">
        <v>0.60461148681394905</v>
      </c>
      <c r="L757" s="26">
        <f t="shared" si="53"/>
        <v>1.9414065555628153</v>
      </c>
      <c r="M757" s="60"/>
      <c r="N757" s="61" t="s">
        <v>29</v>
      </c>
      <c r="O757" s="24">
        <f t="shared" si="49"/>
        <v>1</v>
      </c>
      <c r="P757" s="163">
        <f t="shared" si="50"/>
        <v>1</v>
      </c>
      <c r="Q757" s="166">
        <v>19</v>
      </c>
      <c r="R757" s="166">
        <v>1</v>
      </c>
      <c r="S757" s="166">
        <v>1</v>
      </c>
      <c r="T757" s="20"/>
      <c r="U757" s="20"/>
      <c r="V757" s="20"/>
      <c r="W757" s="20"/>
      <c r="X757" s="20"/>
      <c r="Y757" s="20"/>
      <c r="Z757" s="6"/>
      <c r="AA757" s="6"/>
      <c r="AB757" s="111"/>
      <c r="AC757" s="24"/>
      <c r="AI757" s="111"/>
      <c r="AM757" s="111"/>
    </row>
    <row r="758" spans="1:39" x14ac:dyDescent="0.25">
      <c r="A758" s="10"/>
      <c r="B758" s="10"/>
      <c r="C758" s="2" t="s">
        <v>666</v>
      </c>
      <c r="D758" t="s">
        <v>1739</v>
      </c>
      <c r="E758" s="38" t="s">
        <v>31</v>
      </c>
      <c r="F758" s="38">
        <v>1</v>
      </c>
      <c r="G758" s="41">
        <v>0.61536299502515523</v>
      </c>
      <c r="H758" s="41"/>
      <c r="I758" s="57" t="s">
        <v>9</v>
      </c>
      <c r="J758" s="58">
        <v>3089.8867662399298</v>
      </c>
      <c r="K758" s="59">
        <v>0.60461148681394905</v>
      </c>
      <c r="L758" s="26">
        <f t="shared" si="53"/>
        <v>1.9441737983251484</v>
      </c>
      <c r="M758" s="60"/>
      <c r="N758" s="61" t="s">
        <v>29</v>
      </c>
      <c r="O758" s="24">
        <f t="shared" si="49"/>
        <v>0</v>
      </c>
      <c r="P758" s="163">
        <f t="shared" si="50"/>
        <v>1</v>
      </c>
      <c r="Q758" s="166">
        <v>20</v>
      </c>
      <c r="R758" s="166">
        <v>1</v>
      </c>
      <c r="S758" s="166">
        <v>1</v>
      </c>
      <c r="T758" s="20"/>
      <c r="U758" s="20"/>
      <c r="V758" s="20"/>
      <c r="W758" s="20"/>
      <c r="X758" s="20"/>
      <c r="Y758" s="20"/>
      <c r="Z758" s="6"/>
      <c r="AA758" s="6"/>
      <c r="AB758" s="111"/>
      <c r="AC758" s="24"/>
      <c r="AI758" s="111"/>
      <c r="AM758" s="111"/>
    </row>
    <row r="759" spans="1:39" x14ac:dyDescent="0.25">
      <c r="A759" s="10"/>
      <c r="B759" s="10"/>
      <c r="C759" s="2" t="s">
        <v>666</v>
      </c>
      <c r="D759" t="s">
        <v>1739</v>
      </c>
      <c r="E759" s="38" t="s">
        <v>32</v>
      </c>
      <c r="F759" s="38">
        <v>1</v>
      </c>
      <c r="G759" s="41">
        <v>0.59008417885606379</v>
      </c>
      <c r="H759" s="41"/>
      <c r="I759" s="57" t="s">
        <v>9</v>
      </c>
      <c r="J759" s="58">
        <v>3089.8867662399298</v>
      </c>
      <c r="K759" s="59">
        <v>0.60461148681394905</v>
      </c>
      <c r="L759" s="26">
        <f t="shared" si="53"/>
        <v>1.8643080728168788</v>
      </c>
      <c r="M759" s="60"/>
      <c r="N759" s="61" t="s">
        <v>29</v>
      </c>
      <c r="O759" s="24">
        <f t="shared" si="49"/>
        <v>0</v>
      </c>
      <c r="P759" s="163">
        <f t="shared" si="50"/>
        <v>1</v>
      </c>
      <c r="Q759" s="166">
        <v>21</v>
      </c>
      <c r="R759" s="166">
        <v>1</v>
      </c>
      <c r="S759" s="166">
        <v>1</v>
      </c>
      <c r="T759" s="20"/>
      <c r="U759" s="20"/>
      <c r="V759" s="20"/>
      <c r="W759" s="20"/>
      <c r="X759" s="20"/>
      <c r="Y759" s="20"/>
      <c r="Z759" s="6"/>
      <c r="AA759" s="6"/>
      <c r="AB759" s="111"/>
      <c r="AC759" s="24"/>
      <c r="AI759" s="111"/>
      <c r="AM759" s="111"/>
    </row>
    <row r="760" spans="1:39" x14ac:dyDescent="0.25">
      <c r="A760" s="10"/>
      <c r="B760" s="10"/>
      <c r="C760" s="2" t="s">
        <v>666</v>
      </c>
      <c r="D760" t="s">
        <v>1740</v>
      </c>
      <c r="E760" s="38" t="s">
        <v>30</v>
      </c>
      <c r="F760" s="38">
        <v>1</v>
      </c>
      <c r="G760" s="41">
        <v>0.60569338682824314</v>
      </c>
      <c r="H760" s="41"/>
      <c r="I760" s="57" t="s">
        <v>9</v>
      </c>
      <c r="J760" s="58">
        <v>3089.8867662399298</v>
      </c>
      <c r="K760" s="59">
        <v>0.60461148681394905</v>
      </c>
      <c r="L760" s="26">
        <f t="shared" si="53"/>
        <v>1.9136237017992137</v>
      </c>
      <c r="M760" s="60"/>
      <c r="N760" s="61" t="s">
        <v>29</v>
      </c>
      <c r="O760" s="24">
        <f t="shared" si="49"/>
        <v>1</v>
      </c>
      <c r="P760" s="163">
        <f t="shared" si="50"/>
        <v>1</v>
      </c>
      <c r="Q760" s="166">
        <v>22</v>
      </c>
      <c r="R760" s="166">
        <v>1</v>
      </c>
      <c r="S760" s="166">
        <v>1</v>
      </c>
      <c r="T760" s="20"/>
      <c r="U760" s="20"/>
      <c r="V760" s="20"/>
      <c r="W760" s="20"/>
      <c r="X760" s="20"/>
      <c r="Y760" s="20"/>
      <c r="Z760" s="6"/>
      <c r="AA760" s="6"/>
      <c r="AB760" s="111"/>
      <c r="AC760" s="24"/>
      <c r="AI760" s="111"/>
      <c r="AM760" s="111"/>
    </row>
    <row r="761" spans="1:39" x14ac:dyDescent="0.25">
      <c r="A761" s="10"/>
      <c r="B761" s="10"/>
      <c r="C761" s="2" t="s">
        <v>666</v>
      </c>
      <c r="D761" t="s">
        <v>1740</v>
      </c>
      <c r="E761" s="38" t="s">
        <v>31</v>
      </c>
      <c r="F761" s="38">
        <v>1</v>
      </c>
      <c r="G761" s="41">
        <v>0.6029799868044865</v>
      </c>
      <c r="H761" s="41"/>
      <c r="I761" s="57" t="s">
        <v>9</v>
      </c>
      <c r="J761" s="58">
        <v>3089.8867662399298</v>
      </c>
      <c r="K761" s="59">
        <v>0.60461148681394905</v>
      </c>
      <c r="L761" s="26">
        <f t="shared" si="53"/>
        <v>1.9050510036142234</v>
      </c>
      <c r="M761" s="60"/>
      <c r="N761" s="61" t="s">
        <v>29</v>
      </c>
      <c r="O761" s="24">
        <f t="shared" si="49"/>
        <v>0</v>
      </c>
      <c r="P761" s="163">
        <f t="shared" si="50"/>
        <v>1</v>
      </c>
      <c r="Q761" s="166">
        <v>23</v>
      </c>
      <c r="R761" s="166">
        <v>1</v>
      </c>
      <c r="S761" s="166">
        <v>1</v>
      </c>
      <c r="T761" s="20"/>
      <c r="U761" s="20"/>
      <c r="V761" s="20"/>
      <c r="W761" s="20"/>
      <c r="X761" s="20"/>
      <c r="Y761" s="20"/>
      <c r="Z761" s="6"/>
      <c r="AA761" s="6"/>
      <c r="AB761" s="111"/>
      <c r="AC761" s="24"/>
      <c r="AI761" s="111"/>
      <c r="AM761" s="111"/>
    </row>
    <row r="762" spans="1:39" x14ac:dyDescent="0.25">
      <c r="A762" s="10"/>
      <c r="B762" s="10"/>
      <c r="C762" s="2" t="s">
        <v>666</v>
      </c>
      <c r="D762" t="s">
        <v>1740</v>
      </c>
      <c r="E762" s="38" t="s">
        <v>32</v>
      </c>
      <c r="F762" s="38">
        <v>1</v>
      </c>
      <c r="G762" s="41">
        <v>0.60162757562472602</v>
      </c>
      <c r="H762" s="41"/>
      <c r="I762" s="57" t="s">
        <v>9</v>
      </c>
      <c r="J762" s="58">
        <v>3089.8867662399298</v>
      </c>
      <c r="K762" s="59">
        <v>0.60461148681394905</v>
      </c>
      <c r="L762" s="26">
        <f t="shared" si="53"/>
        <v>1.900778204629707</v>
      </c>
      <c r="M762" s="60"/>
      <c r="N762" s="61" t="s">
        <v>29</v>
      </c>
      <c r="O762" s="24">
        <f t="shared" si="49"/>
        <v>0</v>
      </c>
      <c r="P762" s="163">
        <f t="shared" si="50"/>
        <v>1</v>
      </c>
      <c r="Q762" s="166">
        <v>24</v>
      </c>
      <c r="R762" s="166">
        <v>1</v>
      </c>
      <c r="S762" s="166">
        <v>1</v>
      </c>
      <c r="T762" s="20"/>
      <c r="U762" s="20"/>
      <c r="V762" s="20"/>
      <c r="W762" s="20"/>
      <c r="X762" s="20"/>
      <c r="Y762" s="20"/>
      <c r="Z762" s="6"/>
      <c r="AA762" s="6"/>
      <c r="AB762" s="111"/>
      <c r="AC762" s="24"/>
      <c r="AI762" s="111"/>
      <c r="AM762" s="111"/>
    </row>
    <row r="763" spans="1:39" x14ac:dyDescent="0.25">
      <c r="A763" s="10"/>
      <c r="B763" s="10"/>
      <c r="C763" s="2" t="s">
        <v>666</v>
      </c>
      <c r="D763" t="s">
        <v>1741</v>
      </c>
      <c r="E763" s="38" t="s">
        <v>30</v>
      </c>
      <c r="F763" s="38">
        <v>1</v>
      </c>
      <c r="G763" s="41">
        <v>0.60285450387051365</v>
      </c>
      <c r="H763" s="41"/>
      <c r="I763" s="57" t="s">
        <v>9</v>
      </c>
      <c r="J763" s="58">
        <v>3089.8867662399298</v>
      </c>
      <c r="K763" s="59">
        <v>0.60461148681394905</v>
      </c>
      <c r="L763" s="26">
        <f t="shared" si="53"/>
        <v>1.9046545536581172</v>
      </c>
      <c r="M763" s="60"/>
      <c r="N763" s="61" t="s">
        <v>29</v>
      </c>
      <c r="O763" s="24">
        <f t="shared" si="49"/>
        <v>1</v>
      </c>
      <c r="P763" s="163">
        <f t="shared" si="50"/>
        <v>1</v>
      </c>
      <c r="Q763" s="166">
        <v>25</v>
      </c>
      <c r="R763" s="166">
        <v>1</v>
      </c>
      <c r="S763" s="166">
        <v>1</v>
      </c>
      <c r="T763" s="20"/>
      <c r="U763" s="20"/>
      <c r="V763" s="20"/>
      <c r="W763" s="20"/>
      <c r="X763" s="20"/>
      <c r="Y763" s="20"/>
      <c r="Z763" s="6"/>
      <c r="AA763" s="6"/>
      <c r="AB763" s="111"/>
      <c r="AC763" s="24"/>
      <c r="AI763" s="111"/>
      <c r="AM763" s="111"/>
    </row>
    <row r="764" spans="1:39" x14ac:dyDescent="0.25">
      <c r="A764" s="10"/>
      <c r="B764" s="10"/>
      <c r="C764" s="2" t="s">
        <v>666</v>
      </c>
      <c r="D764" t="s">
        <v>1741</v>
      </c>
      <c r="E764" s="38" t="s">
        <v>31</v>
      </c>
      <c r="F764" s="38">
        <v>1</v>
      </c>
      <c r="G764" s="41">
        <v>0.6012876143760022</v>
      </c>
      <c r="H764" s="41"/>
      <c r="I764" s="57" t="s">
        <v>9</v>
      </c>
      <c r="J764" s="58">
        <v>3089.8867662399298</v>
      </c>
      <c r="K764" s="59">
        <v>0.60461148681394905</v>
      </c>
      <c r="L764" s="26">
        <f t="shared" si="53"/>
        <v>1.8997041332969196</v>
      </c>
      <c r="M764" s="60"/>
      <c r="N764" s="61" t="s">
        <v>29</v>
      </c>
      <c r="O764" s="24">
        <f t="shared" si="49"/>
        <v>0</v>
      </c>
      <c r="P764" s="163">
        <f t="shared" si="50"/>
        <v>1</v>
      </c>
      <c r="Q764" s="166">
        <v>26</v>
      </c>
      <c r="R764" s="166">
        <v>1</v>
      </c>
      <c r="S764" s="166">
        <v>1</v>
      </c>
      <c r="T764" s="20"/>
      <c r="U764" s="20"/>
      <c r="V764" s="20"/>
      <c r="W764" s="20"/>
      <c r="X764" s="20"/>
      <c r="Y764" s="20"/>
      <c r="Z764" s="6"/>
      <c r="AA764" s="6"/>
      <c r="AB764" s="111"/>
      <c r="AC764" s="24"/>
      <c r="AI764" s="111"/>
      <c r="AM764" s="111"/>
    </row>
    <row r="765" spans="1:39" x14ac:dyDescent="0.25">
      <c r="A765" s="10"/>
      <c r="B765" s="10"/>
      <c r="C765" s="2" t="s">
        <v>666</v>
      </c>
      <c r="D765" t="s">
        <v>1741</v>
      </c>
      <c r="E765" s="38" t="s">
        <v>32</v>
      </c>
      <c r="F765" s="38">
        <v>1</v>
      </c>
      <c r="G765" s="41">
        <v>0.60298828650380265</v>
      </c>
      <c r="H765" s="41"/>
      <c r="I765" s="57" t="s">
        <v>9</v>
      </c>
      <c r="J765" s="58">
        <v>3089.8867662399298</v>
      </c>
      <c r="K765" s="59">
        <v>0.60461148681394905</v>
      </c>
      <c r="L765" s="26">
        <f t="shared" si="53"/>
        <v>1.9050772256296431</v>
      </c>
      <c r="M765" s="60"/>
      <c r="N765" s="61" t="s">
        <v>29</v>
      </c>
      <c r="O765" s="24">
        <f t="shared" si="49"/>
        <v>0</v>
      </c>
      <c r="P765" s="163">
        <f t="shared" si="50"/>
        <v>1</v>
      </c>
      <c r="Q765" s="166">
        <v>27</v>
      </c>
      <c r="R765" s="166">
        <v>1</v>
      </c>
      <c r="S765" s="166">
        <v>1</v>
      </c>
      <c r="T765" s="20"/>
      <c r="U765" s="20"/>
      <c r="V765" s="20"/>
      <c r="W765" s="20"/>
      <c r="X765" s="20"/>
      <c r="Y765" s="20"/>
      <c r="Z765" s="6"/>
      <c r="AA765" s="6"/>
      <c r="AB765" s="111"/>
      <c r="AC765" s="24"/>
      <c r="AI765" s="111"/>
      <c r="AM765" s="111"/>
    </row>
    <row r="766" spans="1:39" x14ac:dyDescent="0.25">
      <c r="A766" s="10"/>
      <c r="B766" s="10"/>
      <c r="C766" s="2" t="s">
        <v>666</v>
      </c>
      <c r="D766" t="s">
        <v>1743</v>
      </c>
      <c r="E766" s="38" t="s">
        <v>30</v>
      </c>
      <c r="F766" s="38">
        <v>1</v>
      </c>
      <c r="G766" s="41">
        <v>0.60679501183324225</v>
      </c>
      <c r="H766" s="41"/>
      <c r="I766" s="57" t="s">
        <v>9</v>
      </c>
      <c r="J766" s="58">
        <v>3089.8867662399298</v>
      </c>
      <c r="K766" s="59">
        <v>0.60461148681394905</v>
      </c>
      <c r="L766" s="26">
        <f t="shared" si="53"/>
        <v>1.9171041685929824</v>
      </c>
      <c r="M766" s="60"/>
      <c r="N766" s="61" t="s">
        <v>29</v>
      </c>
      <c r="O766" s="24">
        <f t="shared" si="49"/>
        <v>1</v>
      </c>
      <c r="P766" s="163">
        <f t="shared" si="50"/>
        <v>1</v>
      </c>
      <c r="Q766" s="166">
        <v>28</v>
      </c>
      <c r="R766" s="166">
        <v>1</v>
      </c>
      <c r="S766" s="166">
        <v>1</v>
      </c>
      <c r="T766" s="20"/>
      <c r="U766" s="20"/>
      <c r="V766" s="20"/>
      <c r="W766" s="20"/>
      <c r="X766" s="20"/>
      <c r="Y766" s="20"/>
      <c r="Z766" s="6"/>
      <c r="AA766" s="6"/>
      <c r="AB766" s="111"/>
      <c r="AC766" s="24"/>
      <c r="AI766" s="111"/>
      <c r="AM766" s="111"/>
    </row>
    <row r="767" spans="1:39" x14ac:dyDescent="0.25">
      <c r="A767" s="10"/>
      <c r="B767" s="10"/>
      <c r="C767" s="2" t="s">
        <v>666</v>
      </c>
      <c r="D767" t="s">
        <v>1743</v>
      </c>
      <c r="E767" s="38" t="s">
        <v>31</v>
      </c>
      <c r="F767" s="38">
        <v>1</v>
      </c>
      <c r="G767" s="41">
        <v>0.62578984857884712</v>
      </c>
      <c r="H767" s="41"/>
      <c r="I767" s="57" t="s">
        <v>9</v>
      </c>
      <c r="J767" s="58">
        <v>3089.8867662399298</v>
      </c>
      <c r="K767" s="59">
        <v>0.60461148681394905</v>
      </c>
      <c r="L767" s="26">
        <f t="shared" si="53"/>
        <v>1.9771163308497641</v>
      </c>
      <c r="M767" s="60"/>
      <c r="N767" s="61" t="s">
        <v>29</v>
      </c>
      <c r="O767" s="24">
        <f t="shared" si="49"/>
        <v>0</v>
      </c>
      <c r="P767" s="163">
        <f t="shared" si="50"/>
        <v>1</v>
      </c>
      <c r="Q767" s="166">
        <v>29</v>
      </c>
      <c r="R767" s="166">
        <v>1</v>
      </c>
      <c r="S767" s="166">
        <v>1</v>
      </c>
      <c r="T767" s="20"/>
      <c r="U767" s="20"/>
      <c r="V767" s="20"/>
      <c r="W767" s="20"/>
      <c r="X767" s="20"/>
      <c r="Y767" s="20"/>
      <c r="Z767" s="6"/>
      <c r="AA767" s="6"/>
      <c r="AB767" s="111"/>
      <c r="AC767" s="24"/>
      <c r="AI767" s="111"/>
      <c r="AM767" s="111"/>
    </row>
    <row r="768" spans="1:39" x14ac:dyDescent="0.25">
      <c r="A768" s="10"/>
      <c r="B768" s="10"/>
      <c r="C768" s="2" t="s">
        <v>666</v>
      </c>
      <c r="D768" t="s">
        <v>1743</v>
      </c>
      <c r="E768" s="38" t="s">
        <v>32</v>
      </c>
      <c r="F768" s="38">
        <v>1</v>
      </c>
      <c r="G768" s="41">
        <v>0.59861445633551014</v>
      </c>
      <c r="H768" s="41"/>
      <c r="I768" s="57" t="s">
        <v>9</v>
      </c>
      <c r="J768" s="58">
        <v>3089.8867662399298</v>
      </c>
      <c r="K768" s="59">
        <v>0.60461148681394905</v>
      </c>
      <c r="L768" s="26">
        <f t="shared" si="53"/>
        <v>1.8912585753691238</v>
      </c>
      <c r="M768" s="60"/>
      <c r="N768" s="61" t="s">
        <v>29</v>
      </c>
      <c r="O768" s="24">
        <f t="shared" si="49"/>
        <v>0</v>
      </c>
      <c r="P768" s="163">
        <f t="shared" si="50"/>
        <v>1</v>
      </c>
      <c r="Q768" s="166">
        <v>30</v>
      </c>
      <c r="R768" s="166">
        <v>1</v>
      </c>
      <c r="S768" s="166">
        <v>1</v>
      </c>
      <c r="T768" s="20"/>
      <c r="U768" s="20"/>
      <c r="V768" s="20"/>
      <c r="W768" s="20"/>
      <c r="X768" s="20"/>
      <c r="Y768" s="20"/>
      <c r="Z768" s="6"/>
      <c r="AA768" s="6"/>
      <c r="AB768" s="111"/>
      <c r="AC768" s="24"/>
      <c r="AI768" s="111"/>
      <c r="AM768" s="111"/>
    </row>
    <row r="769" spans="1:39" x14ac:dyDescent="0.25">
      <c r="A769" s="10"/>
      <c r="B769" s="10"/>
      <c r="C769" s="2" t="s">
        <v>666</v>
      </c>
      <c r="D769" t="s">
        <v>1744</v>
      </c>
      <c r="E769" s="38" t="s">
        <v>30</v>
      </c>
      <c r="F769" s="38">
        <v>1</v>
      </c>
      <c r="G769" s="41">
        <v>0.60260037320170956</v>
      </c>
      <c r="H769" s="41"/>
      <c r="I769" s="57" t="s">
        <v>9</v>
      </c>
      <c r="J769" s="58">
        <v>3089.8867662399298</v>
      </c>
      <c r="K769" s="59">
        <v>0.60461148681394905</v>
      </c>
      <c r="L769" s="26">
        <f t="shared" si="53"/>
        <v>1.9038516548948929</v>
      </c>
      <c r="M769" s="60"/>
      <c r="N769" s="61" t="s">
        <v>29</v>
      </c>
      <c r="O769" s="24">
        <f t="shared" si="49"/>
        <v>1</v>
      </c>
      <c r="P769" s="163">
        <f t="shared" si="50"/>
        <v>1</v>
      </c>
      <c r="Q769" s="166">
        <v>31</v>
      </c>
      <c r="R769" s="166">
        <v>1</v>
      </c>
      <c r="S769" s="166">
        <v>1</v>
      </c>
      <c r="T769" s="20"/>
      <c r="U769" s="20"/>
      <c r="V769" s="20"/>
      <c r="W769" s="20"/>
      <c r="X769" s="20"/>
      <c r="Y769" s="20"/>
      <c r="Z769" s="6"/>
      <c r="AA769" s="6"/>
      <c r="AB769" s="111"/>
      <c r="AC769" s="24"/>
      <c r="AI769" s="111"/>
      <c r="AM769" s="111"/>
    </row>
    <row r="770" spans="1:39" x14ac:dyDescent="0.25">
      <c r="A770" s="10"/>
      <c r="B770" s="10"/>
      <c r="C770" s="2" t="s">
        <v>666</v>
      </c>
      <c r="D770" t="s">
        <v>1744</v>
      </c>
      <c r="E770" s="38" t="s">
        <v>31</v>
      </c>
      <c r="F770" s="38">
        <v>1</v>
      </c>
      <c r="G770" s="41">
        <v>0.61104409919907365</v>
      </c>
      <c r="H770" s="41"/>
      <c r="I770" s="57" t="s">
        <v>9</v>
      </c>
      <c r="J770" s="58">
        <v>3089.8867662399298</v>
      </c>
      <c r="K770" s="59">
        <v>0.60461148681394905</v>
      </c>
      <c r="L770" s="26">
        <f t="shared" si="53"/>
        <v>1.9305287072640249</v>
      </c>
      <c r="M770" s="60"/>
      <c r="N770" s="61" t="s">
        <v>29</v>
      </c>
      <c r="O770" s="24">
        <f t="shared" si="49"/>
        <v>0</v>
      </c>
      <c r="P770" s="163">
        <f t="shared" si="50"/>
        <v>1</v>
      </c>
      <c r="Q770" s="166">
        <v>32</v>
      </c>
      <c r="R770" s="166">
        <v>1</v>
      </c>
      <c r="S770" s="166">
        <v>1</v>
      </c>
      <c r="T770" s="20"/>
      <c r="U770" s="20"/>
      <c r="V770" s="20"/>
      <c r="W770" s="20"/>
      <c r="X770" s="20"/>
      <c r="Y770" s="20"/>
      <c r="Z770" s="6"/>
      <c r="AA770" s="6"/>
      <c r="AB770" s="111"/>
      <c r="AC770" s="24"/>
      <c r="AI770" s="111"/>
      <c r="AM770" s="111"/>
    </row>
    <row r="771" spans="1:39" x14ac:dyDescent="0.25">
      <c r="A771" s="10"/>
      <c r="B771" s="10"/>
      <c r="C771" s="2" t="s">
        <v>666</v>
      </c>
      <c r="D771" t="s">
        <v>1744</v>
      </c>
      <c r="E771" s="38" t="s">
        <v>32</v>
      </c>
      <c r="F771" s="38">
        <v>1</v>
      </c>
      <c r="G771" s="41">
        <v>0.60247196040884332</v>
      </c>
      <c r="H771" s="41"/>
      <c r="I771" s="57" t="s">
        <v>9</v>
      </c>
      <c r="J771" s="58">
        <v>3089.8867662399298</v>
      </c>
      <c r="K771" s="59">
        <v>0.60461148681394905</v>
      </c>
      <c r="L771" s="26">
        <f t="shared" ref="L771:L777" si="54">G771*J771/978</f>
        <v>1.9034459483618731</v>
      </c>
      <c r="M771" s="60"/>
      <c r="N771" s="61" t="s">
        <v>29</v>
      </c>
      <c r="O771" s="24">
        <f t="shared" si="49"/>
        <v>0</v>
      </c>
      <c r="P771" s="163">
        <f t="shared" si="50"/>
        <v>1</v>
      </c>
      <c r="Q771" s="166">
        <v>33</v>
      </c>
      <c r="R771" s="166">
        <v>1</v>
      </c>
      <c r="S771" s="166">
        <v>1</v>
      </c>
      <c r="T771" s="20"/>
      <c r="U771" s="20"/>
      <c r="V771" s="20"/>
      <c r="W771" s="20"/>
      <c r="X771" s="20"/>
      <c r="Y771" s="20"/>
      <c r="Z771" s="6"/>
      <c r="AA771" s="6"/>
      <c r="AB771" s="111"/>
      <c r="AC771" s="24"/>
      <c r="AI771" s="111"/>
      <c r="AM771" s="111"/>
    </row>
    <row r="772" spans="1:39" x14ac:dyDescent="0.25">
      <c r="A772" s="10"/>
      <c r="B772" s="10"/>
      <c r="C772" s="2" t="s">
        <v>666</v>
      </c>
      <c r="D772" t="s">
        <v>1742</v>
      </c>
      <c r="E772" s="38" t="s">
        <v>30</v>
      </c>
      <c r="F772" s="38">
        <v>1</v>
      </c>
      <c r="G772" s="41">
        <v>0.60431324976411915</v>
      </c>
      <c r="H772" s="41"/>
      <c r="I772" s="57" t="s">
        <v>9</v>
      </c>
      <c r="J772" s="58">
        <v>3089.8867662399298</v>
      </c>
      <c r="K772" s="59">
        <v>0.60461148681394905</v>
      </c>
      <c r="L772" s="26">
        <f t="shared" si="54"/>
        <v>1.9092633058380337</v>
      </c>
      <c r="M772" s="60"/>
      <c r="N772" s="61" t="s">
        <v>29</v>
      </c>
      <c r="O772" s="24">
        <f t="shared" si="49"/>
        <v>1</v>
      </c>
      <c r="P772" s="163">
        <f t="shared" si="50"/>
        <v>1</v>
      </c>
      <c r="Q772" s="166">
        <v>34</v>
      </c>
      <c r="R772" s="166">
        <v>1</v>
      </c>
      <c r="S772" s="166">
        <v>1</v>
      </c>
      <c r="T772" s="20"/>
      <c r="U772" s="20"/>
      <c r="V772" s="20"/>
      <c r="W772" s="20"/>
      <c r="X772" s="20"/>
      <c r="Y772" s="20"/>
      <c r="Z772" s="6"/>
      <c r="AA772" s="6"/>
      <c r="AB772" s="111"/>
      <c r="AC772" s="24"/>
      <c r="AI772" s="111"/>
      <c r="AM772" s="111"/>
    </row>
    <row r="773" spans="1:39" x14ac:dyDescent="0.25">
      <c r="A773" s="10"/>
      <c r="B773" s="10"/>
      <c r="C773" s="2" t="s">
        <v>666</v>
      </c>
      <c r="D773" t="s">
        <v>1742</v>
      </c>
      <c r="E773" s="38" t="s">
        <v>31</v>
      </c>
      <c r="F773" s="38">
        <v>1</v>
      </c>
      <c r="G773" s="41">
        <v>0.606569305129671</v>
      </c>
      <c r="H773" s="41"/>
      <c r="I773" s="57" t="s">
        <v>9</v>
      </c>
      <c r="J773" s="58">
        <v>3089.8867662399298</v>
      </c>
      <c r="K773" s="59">
        <v>0.60461148681394905</v>
      </c>
      <c r="L773" s="26">
        <f t="shared" si="54"/>
        <v>1.916391072318528</v>
      </c>
      <c r="M773" s="60"/>
      <c r="N773" s="61" t="s">
        <v>29</v>
      </c>
      <c r="O773" s="24">
        <f t="shared" si="49"/>
        <v>0</v>
      </c>
      <c r="P773" s="163">
        <f t="shared" si="50"/>
        <v>1</v>
      </c>
      <c r="Q773" s="166">
        <v>35</v>
      </c>
      <c r="R773" s="166">
        <v>1</v>
      </c>
      <c r="S773" s="166">
        <v>1</v>
      </c>
      <c r="T773" s="20"/>
      <c r="U773" s="20"/>
      <c r="V773" s="20"/>
      <c r="W773" s="20"/>
      <c r="X773" s="20"/>
      <c r="Y773" s="20"/>
      <c r="Z773" s="6"/>
      <c r="AA773" s="6"/>
      <c r="AB773" s="111"/>
      <c r="AC773" s="24"/>
      <c r="AI773" s="111"/>
      <c r="AM773" s="111"/>
    </row>
    <row r="774" spans="1:39" x14ac:dyDescent="0.25">
      <c r="A774" s="10"/>
      <c r="B774" s="10"/>
      <c r="C774" s="2" t="s">
        <v>666</v>
      </c>
      <c r="D774" t="s">
        <v>1742</v>
      </c>
      <c r="E774" s="38" t="s">
        <v>32</v>
      </c>
      <c r="F774" s="38">
        <v>1</v>
      </c>
      <c r="G774" s="41">
        <v>0.59682502963883999</v>
      </c>
      <c r="H774" s="41"/>
      <c r="I774" s="57" t="s">
        <v>9</v>
      </c>
      <c r="J774" s="58">
        <v>3089.8867662399298</v>
      </c>
      <c r="K774" s="59">
        <v>0.60461148681394905</v>
      </c>
      <c r="L774" s="26">
        <f t="shared" si="54"/>
        <v>1.8856050724353841</v>
      </c>
      <c r="M774" s="60"/>
      <c r="N774" s="61" t="s">
        <v>29</v>
      </c>
      <c r="O774" s="24">
        <f t="shared" si="49"/>
        <v>0</v>
      </c>
      <c r="P774" s="163">
        <f t="shared" si="50"/>
        <v>1</v>
      </c>
      <c r="Q774" s="166">
        <v>36</v>
      </c>
      <c r="R774" s="166">
        <v>1</v>
      </c>
      <c r="S774" s="166">
        <v>1</v>
      </c>
      <c r="T774" s="20"/>
      <c r="U774" s="20"/>
      <c r="V774" s="20"/>
      <c r="W774" s="20"/>
      <c r="X774" s="20"/>
      <c r="Y774" s="20"/>
      <c r="Z774" s="6"/>
      <c r="AA774" s="6"/>
      <c r="AB774" s="111"/>
      <c r="AC774" s="24"/>
      <c r="AI774" s="111"/>
      <c r="AM774" s="111"/>
    </row>
    <row r="775" spans="1:39" x14ac:dyDescent="0.25">
      <c r="A775" s="10"/>
      <c r="B775" s="10"/>
      <c r="C775" s="2" t="s">
        <v>666</v>
      </c>
      <c r="D775" t="s">
        <v>1745</v>
      </c>
      <c r="E775" s="38" t="s">
        <v>30</v>
      </c>
      <c r="F775" s="38">
        <v>1</v>
      </c>
      <c r="G775" s="41">
        <v>0.61810328935240055</v>
      </c>
      <c r="H775" s="41"/>
      <c r="I775" s="57" t="s">
        <v>9</v>
      </c>
      <c r="J775" s="58">
        <v>3089.8867662399298</v>
      </c>
      <c r="K775" s="59">
        <v>0.60461148681394905</v>
      </c>
      <c r="L775" s="26">
        <f t="shared" si="54"/>
        <v>1.952831466195657</v>
      </c>
      <c r="M775" s="60"/>
      <c r="N775" s="61" t="s">
        <v>29</v>
      </c>
      <c r="O775" s="24">
        <f t="shared" si="49"/>
        <v>1</v>
      </c>
      <c r="P775" s="163">
        <f t="shared" si="50"/>
        <v>1</v>
      </c>
      <c r="Q775" s="166">
        <v>37</v>
      </c>
      <c r="R775" s="166">
        <v>1</v>
      </c>
      <c r="S775" s="166">
        <v>1</v>
      </c>
      <c r="T775" s="20"/>
      <c r="U775" s="20"/>
      <c r="V775" s="20"/>
      <c r="W775" s="20"/>
      <c r="X775" s="20"/>
      <c r="Y775" s="20"/>
      <c r="Z775" s="6"/>
      <c r="AA775" s="6"/>
      <c r="AB775" s="111"/>
      <c r="AC775" s="24"/>
      <c r="AI775" s="111"/>
      <c r="AM775" s="111"/>
    </row>
    <row r="776" spans="1:39" x14ac:dyDescent="0.25">
      <c r="A776" s="10"/>
      <c r="B776" s="10"/>
      <c r="C776" s="2" t="s">
        <v>666</v>
      </c>
      <c r="D776" t="s">
        <v>1745</v>
      </c>
      <c r="E776" s="38" t="s">
        <v>31</v>
      </c>
      <c r="F776" s="38">
        <v>1</v>
      </c>
      <c r="G776" s="41">
        <v>0.58217946412515731</v>
      </c>
      <c r="H776" s="41"/>
      <c r="I776" s="57" t="s">
        <v>9</v>
      </c>
      <c r="J776" s="58">
        <v>3089.8867662399298</v>
      </c>
      <c r="K776" s="59">
        <v>0.60461148681394905</v>
      </c>
      <c r="L776" s="26">
        <f t="shared" si="54"/>
        <v>1.839333969097114</v>
      </c>
      <c r="M776" s="60"/>
      <c r="N776" s="61" t="s">
        <v>29</v>
      </c>
      <c r="O776" s="24">
        <f t="shared" si="49"/>
        <v>0</v>
      </c>
      <c r="P776" s="163">
        <f t="shared" si="50"/>
        <v>1</v>
      </c>
      <c r="Q776" s="166">
        <v>38</v>
      </c>
      <c r="R776" s="166">
        <v>1</v>
      </c>
      <c r="S776" s="166">
        <v>1</v>
      </c>
      <c r="T776" s="20"/>
      <c r="U776" s="20"/>
      <c r="V776" s="20"/>
      <c r="W776" s="20"/>
      <c r="X776" s="20"/>
      <c r="Y776" s="20"/>
      <c r="Z776" s="6"/>
      <c r="AA776" s="6"/>
      <c r="AB776" s="111"/>
      <c r="AC776" s="24"/>
      <c r="AI776" s="111"/>
      <c r="AM776" s="111"/>
    </row>
    <row r="777" spans="1:39" x14ac:dyDescent="0.25">
      <c r="A777" s="10"/>
      <c r="B777" s="10"/>
      <c r="C777" s="2" t="s">
        <v>666</v>
      </c>
      <c r="D777" t="s">
        <v>1745</v>
      </c>
      <c r="E777" s="38" t="s">
        <v>32</v>
      </c>
      <c r="F777" s="38">
        <v>1</v>
      </c>
      <c r="G777" s="41">
        <v>0.59021831366196098</v>
      </c>
      <c r="H777" s="41"/>
      <c r="I777" s="57" t="s">
        <v>9</v>
      </c>
      <c r="J777" s="58">
        <v>3089.8867662399298</v>
      </c>
      <c r="K777" s="59">
        <v>0.60461148681394905</v>
      </c>
      <c r="L777" s="26">
        <f t="shared" si="54"/>
        <v>1.8647318574402263</v>
      </c>
      <c r="M777" s="60"/>
      <c r="N777" s="61" t="s">
        <v>29</v>
      </c>
      <c r="O777" s="24">
        <f t="shared" si="49"/>
        <v>0</v>
      </c>
      <c r="P777" s="163">
        <f t="shared" si="50"/>
        <v>1</v>
      </c>
      <c r="Q777" s="166">
        <v>39</v>
      </c>
      <c r="R777" s="166">
        <v>1</v>
      </c>
      <c r="S777" s="166">
        <v>1</v>
      </c>
      <c r="T777" s="20"/>
      <c r="U777" s="20"/>
      <c r="V777" s="20"/>
      <c r="W777" s="20"/>
      <c r="X777" s="20"/>
      <c r="Y777" s="20"/>
      <c r="Z777" s="6"/>
      <c r="AA777" s="6"/>
      <c r="AB777" s="111"/>
      <c r="AC777" s="24"/>
      <c r="AI777" s="111"/>
      <c r="AM777" s="111"/>
    </row>
    <row r="778" spans="1:39" x14ac:dyDescent="0.25">
      <c r="A778" s="10"/>
      <c r="B778" s="10"/>
      <c r="C778" s="2" t="s">
        <v>666</v>
      </c>
      <c r="D778" t="s">
        <v>1825</v>
      </c>
      <c r="E778" s="38" t="s">
        <v>30</v>
      </c>
      <c r="F778" s="38">
        <v>1</v>
      </c>
      <c r="G778" s="41">
        <v>0.59561717029495642</v>
      </c>
      <c r="H778" s="41">
        <v>0.64128527900033849</v>
      </c>
      <c r="I778" s="57" t="s">
        <v>9</v>
      </c>
      <c r="J778" s="58">
        <v>3089.8867662399298</v>
      </c>
      <c r="K778" s="59">
        <v>0.60461148681394905</v>
      </c>
      <c r="L778" s="26">
        <v>1.881788969570205</v>
      </c>
      <c r="M778" s="60">
        <v>38.06893456491143</v>
      </c>
      <c r="N778" s="61" t="s">
        <v>29</v>
      </c>
      <c r="O778" s="24">
        <f t="shared" ref="O778:O841" si="55">IF(D778=D777,0,1)</f>
        <v>1</v>
      </c>
      <c r="P778" s="163">
        <f t="shared" ref="P778:P841" si="56">IF(F778=1,1,0)</f>
        <v>1</v>
      </c>
      <c r="Q778" s="166">
        <v>40</v>
      </c>
      <c r="R778" s="166">
        <v>1</v>
      </c>
      <c r="S778" s="166">
        <v>1</v>
      </c>
      <c r="T778" s="20"/>
      <c r="U778" s="20"/>
      <c r="V778" s="20"/>
      <c r="W778" s="20"/>
      <c r="X778" s="20"/>
      <c r="Y778" s="20"/>
      <c r="Z778" s="6"/>
      <c r="AA778" s="6"/>
      <c r="AB778" s="111"/>
      <c r="AC778" s="24"/>
      <c r="AI778" s="111"/>
      <c r="AM778" s="111"/>
    </row>
    <row r="779" spans="1:39" x14ac:dyDescent="0.25">
      <c r="A779" s="10"/>
      <c r="B779" s="10"/>
      <c r="C779" s="2" t="s">
        <v>666</v>
      </c>
      <c r="D779" t="s">
        <v>1825</v>
      </c>
      <c r="E779" s="38" t="s">
        <v>31</v>
      </c>
      <c r="F779" s="38">
        <v>1</v>
      </c>
      <c r="G779" s="41">
        <v>0.60502283105022836</v>
      </c>
      <c r="H779" s="41">
        <v>0.64049382716049386</v>
      </c>
      <c r="I779" s="57" t="s">
        <v>9</v>
      </c>
      <c r="J779" s="58">
        <v>3089.8867662399298</v>
      </c>
      <c r="K779" s="59">
        <v>0.60461148681394905</v>
      </c>
      <c r="L779" s="26">
        <v>1.9115051522853963</v>
      </c>
      <c r="M779" s="60">
        <v>38.409427764809031</v>
      </c>
      <c r="N779" s="61" t="s">
        <v>29</v>
      </c>
      <c r="O779" s="24">
        <f t="shared" si="55"/>
        <v>0</v>
      </c>
      <c r="P779" s="163">
        <f t="shared" si="56"/>
        <v>1</v>
      </c>
      <c r="Q779" s="166">
        <v>41</v>
      </c>
      <c r="R779" s="166">
        <v>1</v>
      </c>
      <c r="S779" s="166">
        <v>1</v>
      </c>
      <c r="T779" s="20"/>
      <c r="U779" s="20"/>
      <c r="V779" s="20"/>
      <c r="W779" s="20"/>
      <c r="X779" s="20"/>
      <c r="Y779" s="20"/>
      <c r="Z779" s="6"/>
      <c r="AA779" s="6"/>
      <c r="AB779" s="111"/>
      <c r="AC779" s="24"/>
      <c r="AI779" s="111"/>
      <c r="AM779" s="111"/>
    </row>
    <row r="780" spans="1:39" x14ac:dyDescent="0.25">
      <c r="A780" s="10"/>
      <c r="B780" s="10"/>
      <c r="C780" s="2" t="s">
        <v>666</v>
      </c>
      <c r="D780" t="s">
        <v>1825</v>
      </c>
      <c r="E780" s="38" t="s">
        <v>32</v>
      </c>
      <c r="F780" s="38">
        <v>1</v>
      </c>
      <c r="G780" s="41">
        <v>0.60405636873248203</v>
      </c>
      <c r="H780" s="41">
        <v>0.64159613985371267</v>
      </c>
      <c r="I780" s="57" t="s">
        <v>9</v>
      </c>
      <c r="J780" s="58">
        <v>3089.8867662399298</v>
      </c>
      <c r="K780" s="59">
        <v>0.60461148681394905</v>
      </c>
      <c r="L780" s="26">
        <v>1.9084517175965681</v>
      </c>
      <c r="M780" s="60">
        <v>38.342783325068552</v>
      </c>
      <c r="N780" s="61" t="s">
        <v>29</v>
      </c>
      <c r="O780" s="24">
        <f t="shared" si="55"/>
        <v>0</v>
      </c>
      <c r="P780" s="163">
        <f t="shared" si="56"/>
        <v>1</v>
      </c>
      <c r="Q780" s="166">
        <v>42</v>
      </c>
      <c r="R780" s="166">
        <v>1</v>
      </c>
      <c r="S780" s="166">
        <v>1</v>
      </c>
      <c r="T780" s="20"/>
      <c r="U780" s="20"/>
      <c r="V780" s="20"/>
      <c r="W780" s="20"/>
      <c r="X780" s="20"/>
      <c r="Y780" s="20"/>
      <c r="Z780" s="6"/>
      <c r="AA780" s="6"/>
      <c r="AB780" s="111"/>
      <c r="AC780" s="24"/>
      <c r="AI780" s="111"/>
      <c r="AM780" s="111"/>
    </row>
    <row r="781" spans="1:39" x14ac:dyDescent="0.25">
      <c r="A781" s="10"/>
      <c r="B781" s="10"/>
      <c r="C781" s="2" t="s">
        <v>666</v>
      </c>
      <c r="D781" t="s">
        <v>1826</v>
      </c>
      <c r="E781" s="38" t="s">
        <v>30</v>
      </c>
      <c r="F781" s="38">
        <v>1</v>
      </c>
      <c r="G781" s="41">
        <v>0.60996696422295626</v>
      </c>
      <c r="H781" s="41">
        <v>0.65997349913362557</v>
      </c>
      <c r="I781" s="57" t="s">
        <v>9</v>
      </c>
      <c r="J781" s="58">
        <v>3089.8867662399298</v>
      </c>
      <c r="K781" s="59">
        <v>0.60461148681394905</v>
      </c>
      <c r="L781" s="26">
        <v>1.9271256141063982</v>
      </c>
      <c r="M781" s="60">
        <v>37.969381448880071</v>
      </c>
      <c r="N781" s="61" t="s">
        <v>29</v>
      </c>
      <c r="O781" s="24">
        <f t="shared" si="55"/>
        <v>1</v>
      </c>
      <c r="P781" s="163">
        <f t="shared" si="56"/>
        <v>1</v>
      </c>
      <c r="Q781" s="166">
        <v>43</v>
      </c>
      <c r="R781" s="166">
        <v>1</v>
      </c>
      <c r="S781" s="166">
        <v>1</v>
      </c>
      <c r="T781" s="20"/>
      <c r="U781" s="20"/>
      <c r="V781" s="20"/>
      <c r="W781" s="20"/>
      <c r="X781" s="20"/>
      <c r="Y781" s="20"/>
      <c r="Z781" s="6"/>
      <c r="AA781" s="6"/>
      <c r="AB781" s="111"/>
      <c r="AC781" s="24"/>
      <c r="AI781" s="111"/>
      <c r="AM781" s="111"/>
    </row>
    <row r="782" spans="1:39" x14ac:dyDescent="0.25">
      <c r="A782" s="10"/>
      <c r="B782" s="10"/>
      <c r="C782" s="2" t="s">
        <v>666</v>
      </c>
      <c r="D782" t="s">
        <v>1826</v>
      </c>
      <c r="E782" s="38" t="s">
        <v>31</v>
      </c>
      <c r="F782" s="38">
        <v>1</v>
      </c>
      <c r="G782" s="41">
        <v>0.59634605051047829</v>
      </c>
      <c r="H782" s="41">
        <v>0.64238335291665083</v>
      </c>
      <c r="I782" s="57" t="s">
        <v>9</v>
      </c>
      <c r="J782" s="58">
        <v>3089.8867662399298</v>
      </c>
      <c r="K782" s="59">
        <v>0.60461148681394905</v>
      </c>
      <c r="L782" s="26">
        <v>1.8840917889281958</v>
      </c>
      <c r="M782" s="60">
        <v>38.059070056247549</v>
      </c>
      <c r="N782" s="61" t="s">
        <v>29</v>
      </c>
      <c r="O782" s="24">
        <f t="shared" si="55"/>
        <v>0</v>
      </c>
      <c r="P782" s="163">
        <f t="shared" si="56"/>
        <v>1</v>
      </c>
      <c r="Q782" s="166">
        <v>44</v>
      </c>
      <c r="R782" s="166">
        <v>1</v>
      </c>
      <c r="S782" s="166">
        <v>1</v>
      </c>
      <c r="T782" s="20"/>
      <c r="U782" s="20"/>
      <c r="V782" s="20"/>
      <c r="W782" s="20"/>
      <c r="X782" s="20"/>
      <c r="Y782" s="20"/>
      <c r="Z782" s="6"/>
      <c r="AA782" s="6"/>
      <c r="AB782" s="111"/>
      <c r="AC782" s="24"/>
      <c r="AI782" s="111"/>
      <c r="AM782" s="111"/>
    </row>
    <row r="783" spans="1:39" x14ac:dyDescent="0.25">
      <c r="A783" s="10"/>
      <c r="B783" s="10"/>
      <c r="C783" s="2" t="s">
        <v>666</v>
      </c>
      <c r="D783" t="s">
        <v>1826</v>
      </c>
      <c r="E783" s="38" t="s">
        <v>32</v>
      </c>
      <c r="F783" s="38">
        <v>1</v>
      </c>
      <c r="G783" s="41">
        <v>0.61551090610585568</v>
      </c>
      <c r="H783" s="41">
        <v>0.64493303007328773</v>
      </c>
      <c r="I783" s="57" t="s">
        <v>9</v>
      </c>
      <c r="J783" s="58">
        <v>3089.8867662399298</v>
      </c>
      <c r="K783" s="59">
        <v>0.60461148681394905</v>
      </c>
      <c r="L783" s="26">
        <v>1.9446411076204819</v>
      </c>
      <c r="M783" s="60">
        <v>38.615273923629289</v>
      </c>
      <c r="N783" s="61" t="s">
        <v>29</v>
      </c>
      <c r="O783" s="24">
        <f t="shared" si="55"/>
        <v>0</v>
      </c>
      <c r="P783" s="163">
        <f t="shared" si="56"/>
        <v>1</v>
      </c>
      <c r="Q783" s="166">
        <v>45</v>
      </c>
      <c r="R783" s="166">
        <v>1</v>
      </c>
      <c r="S783" s="166">
        <v>1</v>
      </c>
      <c r="T783" s="20"/>
      <c r="U783" s="20"/>
      <c r="V783" s="20"/>
      <c r="W783" s="20"/>
      <c r="X783" s="20"/>
      <c r="Y783" s="20"/>
      <c r="Z783" s="6"/>
      <c r="AA783" s="6"/>
      <c r="AB783" s="111"/>
      <c r="AC783" s="24"/>
      <c r="AI783" s="111"/>
      <c r="AM783" s="111"/>
    </row>
    <row r="784" spans="1:39" x14ac:dyDescent="0.25">
      <c r="A784" s="10"/>
      <c r="B784" s="10"/>
      <c r="C784" s="2" t="s">
        <v>666</v>
      </c>
      <c r="D784" t="s">
        <v>1826</v>
      </c>
      <c r="E784" s="38" t="s">
        <v>33</v>
      </c>
      <c r="F784" s="38">
        <v>1</v>
      </c>
      <c r="G784" s="41">
        <v>0.59495559761246175</v>
      </c>
      <c r="H784" s="41">
        <v>0.62894627527000835</v>
      </c>
      <c r="I784" s="57" t="s">
        <v>9</v>
      </c>
      <c r="J784" s="58">
        <v>3089.8867662399298</v>
      </c>
      <c r="K784" s="59">
        <v>0.60461148681394905</v>
      </c>
      <c r="L784" s="26">
        <v>1.8796988011892783</v>
      </c>
      <c r="M784" s="60">
        <v>38.43780227047273</v>
      </c>
      <c r="N784" s="61" t="s">
        <v>29</v>
      </c>
      <c r="O784" s="24">
        <f t="shared" si="55"/>
        <v>0</v>
      </c>
      <c r="P784" s="163">
        <f t="shared" si="56"/>
        <v>1</v>
      </c>
      <c r="Q784" s="166">
        <v>46</v>
      </c>
      <c r="R784" s="166">
        <v>1</v>
      </c>
      <c r="S784" s="166">
        <v>1</v>
      </c>
      <c r="T784" s="20"/>
      <c r="U784" s="20"/>
      <c r="V784" s="20"/>
      <c r="W784" s="20"/>
      <c r="X784" s="20"/>
      <c r="Y784" s="20"/>
      <c r="Z784" s="6"/>
      <c r="AA784" s="6"/>
      <c r="AB784" s="111"/>
      <c r="AC784" s="24"/>
      <c r="AI784" s="111"/>
      <c r="AM784" s="111"/>
    </row>
    <row r="785" spans="1:39" x14ac:dyDescent="0.25">
      <c r="A785" s="10"/>
      <c r="B785" s="10"/>
      <c r="C785" s="2" t="s">
        <v>666</v>
      </c>
      <c r="D785" t="s">
        <v>1826</v>
      </c>
      <c r="E785" s="38" t="s">
        <v>34</v>
      </c>
      <c r="F785" s="38">
        <v>1</v>
      </c>
      <c r="G785" s="41">
        <v>0.59623478992882839</v>
      </c>
      <c r="H785" s="41">
        <v>0.63977268614036997</v>
      </c>
      <c r="I785" s="57" t="s">
        <v>9</v>
      </c>
      <c r="J785" s="58">
        <v>3089.8867662399298</v>
      </c>
      <c r="K785" s="59">
        <v>0.60461148681394905</v>
      </c>
      <c r="L785" s="26">
        <v>1.8837402729784574</v>
      </c>
      <c r="M785" s="60">
        <v>38.137583180813692</v>
      </c>
      <c r="N785" s="61" t="s">
        <v>29</v>
      </c>
      <c r="O785" s="24">
        <f t="shared" si="55"/>
        <v>0</v>
      </c>
      <c r="P785" s="163">
        <f t="shared" si="56"/>
        <v>1</v>
      </c>
      <c r="Q785" s="166">
        <v>47</v>
      </c>
      <c r="R785" s="166">
        <v>1</v>
      </c>
      <c r="S785" s="166">
        <v>1</v>
      </c>
      <c r="T785" s="20"/>
      <c r="U785" s="20"/>
      <c r="V785" s="20"/>
      <c r="W785" s="20"/>
      <c r="X785" s="20"/>
      <c r="Y785" s="20"/>
      <c r="Z785" s="6"/>
      <c r="AA785" s="6"/>
      <c r="AB785" s="111"/>
      <c r="AC785" s="24"/>
      <c r="AI785" s="111"/>
      <c r="AM785" s="111"/>
    </row>
    <row r="786" spans="1:39" x14ac:dyDescent="0.25">
      <c r="A786" s="10"/>
      <c r="B786" s="10"/>
      <c r="C786" s="2" t="s">
        <v>666</v>
      </c>
      <c r="D786" t="s">
        <v>1826</v>
      </c>
      <c r="E786" s="38" t="s">
        <v>518</v>
      </c>
      <c r="F786" s="38">
        <v>1</v>
      </c>
      <c r="G786" s="41">
        <v>0.60556625367874128</v>
      </c>
      <c r="H786" s="41">
        <v>0.64992816091954031</v>
      </c>
      <c r="I786" s="57" t="s">
        <v>9</v>
      </c>
      <c r="J786" s="58">
        <v>3089.8867662399298</v>
      </c>
      <c r="K786" s="59">
        <v>0.60461148681394905</v>
      </c>
      <c r="L786" s="26">
        <v>1.9132220381630214</v>
      </c>
      <c r="M786" s="60">
        <v>38.133152521206306</v>
      </c>
      <c r="N786" s="61" t="s">
        <v>29</v>
      </c>
      <c r="O786" s="24">
        <f t="shared" si="55"/>
        <v>0</v>
      </c>
      <c r="P786" s="163">
        <f t="shared" si="56"/>
        <v>1</v>
      </c>
      <c r="Q786" s="166">
        <v>48</v>
      </c>
      <c r="R786" s="166">
        <v>1</v>
      </c>
      <c r="S786" s="166">
        <v>1</v>
      </c>
      <c r="T786" s="20"/>
      <c r="U786" s="20"/>
      <c r="V786" s="20"/>
      <c r="W786" s="20"/>
      <c r="X786" s="20"/>
      <c r="Y786" s="20"/>
      <c r="Z786" s="6"/>
      <c r="AA786" s="6"/>
      <c r="AB786" s="111"/>
      <c r="AC786" s="24"/>
      <c r="AI786" s="111"/>
      <c r="AM786" s="111"/>
    </row>
    <row r="787" spans="1:39" x14ac:dyDescent="0.25">
      <c r="A787" s="10"/>
      <c r="B787" s="10"/>
      <c r="C787" s="8"/>
      <c r="D787" s="10"/>
      <c r="E787" s="10"/>
      <c r="F787" s="10"/>
      <c r="G787" s="81"/>
      <c r="H787" s="86"/>
      <c r="I787" s="63"/>
      <c r="J787" s="64"/>
      <c r="K787" s="65"/>
      <c r="L787" s="50"/>
      <c r="M787" s="76"/>
      <c r="N787" s="10"/>
      <c r="O787" s="71"/>
      <c r="P787" s="71"/>
      <c r="Q787" s="166"/>
      <c r="R787" s="166"/>
      <c r="S787" s="166"/>
      <c r="T787" s="46"/>
      <c r="U787" s="46"/>
      <c r="V787" s="46"/>
      <c r="W787" s="46"/>
      <c r="X787" s="46"/>
      <c r="Y787" s="46"/>
      <c r="Z787" s="17"/>
      <c r="AA787" s="17"/>
      <c r="AB787" s="111"/>
      <c r="AC787" s="111"/>
      <c r="AD787" s="111"/>
      <c r="AE787" s="111"/>
      <c r="AF787" s="111"/>
      <c r="AG787" s="111"/>
      <c r="AH787" s="111"/>
      <c r="AI787" s="111"/>
      <c r="AJ787" s="111"/>
      <c r="AK787" s="111"/>
      <c r="AL787" s="111"/>
      <c r="AM787" s="111"/>
    </row>
    <row r="788" spans="1:39" x14ac:dyDescent="0.25">
      <c r="A788" s="10"/>
      <c r="B788" s="10"/>
      <c r="C788" s="2" t="s">
        <v>667</v>
      </c>
      <c r="D788" s="39" t="s">
        <v>579</v>
      </c>
      <c r="E788" s="38" t="s">
        <v>30</v>
      </c>
      <c r="F788" s="38">
        <v>1</v>
      </c>
      <c r="G788" s="41">
        <v>1.2798883474476035</v>
      </c>
      <c r="H788" s="41">
        <v>1.2273750165467945</v>
      </c>
      <c r="I788" s="57" t="s">
        <v>12</v>
      </c>
      <c r="J788" s="58">
        <v>1696.80766954417</v>
      </c>
      <c r="K788" s="59">
        <v>0.61279470700705407</v>
      </c>
      <c r="L788" s="26">
        <f t="shared" si="51"/>
        <v>2.2205770594164691</v>
      </c>
      <c r="M788" s="60">
        <v>39.548156737043783</v>
      </c>
      <c r="N788" s="61" t="s">
        <v>29</v>
      </c>
      <c r="O788" s="24">
        <f t="shared" si="55"/>
        <v>1</v>
      </c>
      <c r="P788" s="163">
        <f t="shared" si="56"/>
        <v>1</v>
      </c>
      <c r="Q788" s="166">
        <v>1</v>
      </c>
      <c r="R788" s="166">
        <v>1</v>
      </c>
      <c r="S788" s="166">
        <v>1</v>
      </c>
      <c r="T788" s="27">
        <f>AVERAGE(L788:L792)</f>
        <v>2.2501372381919134</v>
      </c>
      <c r="U788" s="27">
        <f>STDEVA(L788:L792)</f>
        <v>5.2747602749397743E-2</v>
      </c>
      <c r="V788" s="24">
        <f>978*T788/AA788</f>
        <v>1100.3171094758457</v>
      </c>
      <c r="W788" s="24">
        <f>978*U788/AA788</f>
        <v>25.793577744455497</v>
      </c>
      <c r="X788" s="27">
        <f>AVERAGE(M788:M792)</f>
        <v>39.892565390057598</v>
      </c>
      <c r="Y788" s="27">
        <f>STDEVA(M788:M792)</f>
        <v>0.43190689292499113</v>
      </c>
      <c r="Z788" s="6">
        <v>34</v>
      </c>
      <c r="AA788" s="6">
        <v>2</v>
      </c>
      <c r="AB788" s="111"/>
      <c r="AC788" s="25">
        <f>SUM(O788:O792)</f>
        <v>1</v>
      </c>
      <c r="AD788" s="25">
        <f>SUM(P788:P792)</f>
        <v>1</v>
      </c>
      <c r="AE788" s="25">
        <f>SUM(R788:R792)</f>
        <v>5</v>
      </c>
      <c r="AF788" s="100">
        <v>1</v>
      </c>
      <c r="AG788" s="23">
        <v>1</v>
      </c>
      <c r="AH788" s="25">
        <f>SUM(S788:S792)</f>
        <v>5</v>
      </c>
      <c r="AI788" s="111"/>
      <c r="AJ788" s="23">
        <v>1</v>
      </c>
      <c r="AM788" s="111"/>
    </row>
    <row r="789" spans="1:39" x14ac:dyDescent="0.25">
      <c r="A789" s="10"/>
      <c r="B789" s="10"/>
      <c r="C789" s="2" t="s">
        <v>667</v>
      </c>
      <c r="D789" s="39" t="s">
        <v>579</v>
      </c>
      <c r="E789" s="38" t="s">
        <v>30</v>
      </c>
      <c r="F789" s="38">
        <v>2</v>
      </c>
      <c r="G789" s="41">
        <v>1.3261639985335452</v>
      </c>
      <c r="H789" s="41">
        <v>1.2178942295053234</v>
      </c>
      <c r="I789" s="57" t="s">
        <v>12</v>
      </c>
      <c r="J789" s="58">
        <v>1696.80766954417</v>
      </c>
      <c r="K789" s="59">
        <v>0.61279470700705407</v>
      </c>
      <c r="L789" s="26">
        <f t="shared" si="51"/>
        <v>2.3008642574489602</v>
      </c>
      <c r="M789" s="60">
        <v>40.387454547222525</v>
      </c>
      <c r="N789" s="61" t="s">
        <v>29</v>
      </c>
      <c r="O789" s="24">
        <f t="shared" si="55"/>
        <v>0</v>
      </c>
      <c r="P789" s="163">
        <f t="shared" si="56"/>
        <v>0</v>
      </c>
      <c r="Q789" s="166">
        <v>2</v>
      </c>
      <c r="R789" s="166">
        <v>1</v>
      </c>
      <c r="S789" s="166">
        <v>1</v>
      </c>
      <c r="T789" s="20"/>
      <c r="U789" s="20"/>
      <c r="V789" s="20"/>
      <c r="W789" s="20"/>
      <c r="X789" s="20"/>
      <c r="Y789" s="20"/>
      <c r="Z789" s="6"/>
      <c r="AA789" s="6"/>
      <c r="AB789" s="111"/>
      <c r="AC789" s="100"/>
      <c r="AI789" s="111"/>
      <c r="AM789" s="111"/>
    </row>
    <row r="790" spans="1:39" x14ac:dyDescent="0.25">
      <c r="A790" s="10"/>
      <c r="B790" s="10"/>
      <c r="C790" s="2" t="s">
        <v>667</v>
      </c>
      <c r="D790" s="39" t="s">
        <v>579</v>
      </c>
      <c r="E790" s="38" t="s">
        <v>30</v>
      </c>
      <c r="F790" s="38">
        <v>3</v>
      </c>
      <c r="G790" s="41">
        <v>1.2565078531740823</v>
      </c>
      <c r="H790" s="41">
        <v>1.2001624556453339</v>
      </c>
      <c r="I790" s="57" t="s">
        <v>12</v>
      </c>
      <c r="J790" s="58">
        <v>1696.80766954417</v>
      </c>
      <c r="K790" s="59">
        <v>0.61279470700705407</v>
      </c>
      <c r="L790" s="26">
        <f t="shared" si="51"/>
        <v>2.18001243569352</v>
      </c>
      <c r="M790" s="60">
        <v>39.626089079583572</v>
      </c>
      <c r="N790" s="61" t="s">
        <v>29</v>
      </c>
      <c r="O790" s="24">
        <f t="shared" si="55"/>
        <v>0</v>
      </c>
      <c r="P790" s="163">
        <f t="shared" si="56"/>
        <v>0</v>
      </c>
      <c r="Q790" s="166">
        <v>3</v>
      </c>
      <c r="R790" s="166">
        <v>1</v>
      </c>
      <c r="S790" s="166">
        <v>1</v>
      </c>
      <c r="T790" s="20"/>
      <c r="U790" s="20"/>
      <c r="V790" s="20"/>
      <c r="W790" s="20"/>
      <c r="X790" s="20"/>
      <c r="Y790" s="20"/>
      <c r="Z790" s="6"/>
      <c r="AA790" s="6"/>
      <c r="AB790" s="111"/>
      <c r="AC790" s="100"/>
      <c r="AI790" s="111"/>
      <c r="AM790" s="111"/>
    </row>
    <row r="791" spans="1:39" x14ac:dyDescent="0.25">
      <c r="A791" s="10"/>
      <c r="B791" s="10"/>
      <c r="C791" s="2" t="s">
        <v>667</v>
      </c>
      <c r="D791" s="39" t="s">
        <v>579</v>
      </c>
      <c r="E791" s="38" t="s">
        <v>30</v>
      </c>
      <c r="F791" s="38">
        <v>4</v>
      </c>
      <c r="G791" s="41">
        <v>1.3271649072633216</v>
      </c>
      <c r="H791" s="41">
        <v>1.2217609097883479</v>
      </c>
      <c r="I791" s="57" t="s">
        <v>12</v>
      </c>
      <c r="J791" s="58">
        <v>1696.80766954417</v>
      </c>
      <c r="K791" s="59">
        <v>0.61279470700705407</v>
      </c>
      <c r="L791" s="26">
        <f t="shared" si="51"/>
        <v>2.3026008112415965</v>
      </c>
      <c r="M791" s="60">
        <v>40.341014647992083</v>
      </c>
      <c r="N791" s="61" t="s">
        <v>29</v>
      </c>
      <c r="O791" s="24">
        <f t="shared" si="55"/>
        <v>0</v>
      </c>
      <c r="P791" s="163">
        <f t="shared" si="56"/>
        <v>0</v>
      </c>
      <c r="Q791" s="166">
        <v>4</v>
      </c>
      <c r="R791" s="166">
        <v>1</v>
      </c>
      <c r="S791" s="166">
        <v>1</v>
      </c>
      <c r="T791" s="20"/>
      <c r="U791" s="20"/>
      <c r="V791" s="20"/>
      <c r="W791" s="20"/>
      <c r="X791" s="20"/>
      <c r="Y791" s="20"/>
      <c r="Z791" s="6"/>
      <c r="AA791" s="6"/>
      <c r="AB791" s="111"/>
      <c r="AC791" s="100"/>
      <c r="AI791" s="111"/>
      <c r="AM791" s="111"/>
    </row>
    <row r="792" spans="1:39" x14ac:dyDescent="0.25">
      <c r="A792" s="10"/>
      <c r="B792" s="10"/>
      <c r="C792" s="2" t="s">
        <v>667</v>
      </c>
      <c r="D792" s="39" t="s">
        <v>579</v>
      </c>
      <c r="E792" s="38" t="s">
        <v>30</v>
      </c>
      <c r="F792" s="38">
        <v>5</v>
      </c>
      <c r="G792" s="41">
        <v>1.2949055870025494</v>
      </c>
      <c r="H792" s="41">
        <v>1.2410178975884887</v>
      </c>
      <c r="I792" s="57" t="s">
        <v>12</v>
      </c>
      <c r="J792" s="58">
        <v>1696.80766954417</v>
      </c>
      <c r="K792" s="59">
        <v>0.61279470700705407</v>
      </c>
      <c r="L792" s="26">
        <f t="shared" si="51"/>
        <v>2.2466316271590197</v>
      </c>
      <c r="M792" s="60">
        <v>39.560111938446042</v>
      </c>
      <c r="N792" s="61" t="s">
        <v>29</v>
      </c>
      <c r="O792" s="24">
        <f t="shared" si="55"/>
        <v>0</v>
      </c>
      <c r="P792" s="163">
        <f t="shared" si="56"/>
        <v>0</v>
      </c>
      <c r="Q792" s="166">
        <v>5</v>
      </c>
      <c r="R792" s="166">
        <v>1</v>
      </c>
      <c r="S792" s="166">
        <v>1</v>
      </c>
      <c r="T792" s="20"/>
      <c r="U792" s="20"/>
      <c r="V792" s="20"/>
      <c r="W792" s="20"/>
      <c r="X792" s="20"/>
      <c r="Y792" s="20"/>
      <c r="Z792" s="6"/>
      <c r="AA792" s="6"/>
      <c r="AB792" s="111"/>
      <c r="AC792" s="100"/>
      <c r="AI792" s="111"/>
      <c r="AM792" s="111"/>
    </row>
    <row r="793" spans="1:39" x14ac:dyDescent="0.25">
      <c r="A793" s="10"/>
      <c r="B793" s="10"/>
      <c r="C793" s="8"/>
      <c r="D793" s="62"/>
      <c r="E793" s="62"/>
      <c r="F793" s="62"/>
      <c r="G793" s="81"/>
      <c r="H793" s="81"/>
      <c r="I793" s="63"/>
      <c r="J793" s="64"/>
      <c r="K793" s="65"/>
      <c r="L793" s="50"/>
      <c r="M793" s="73"/>
      <c r="N793" s="74"/>
      <c r="O793" s="163"/>
      <c r="P793" s="163"/>
      <c r="Q793" s="169"/>
      <c r="R793" s="169"/>
      <c r="S793" s="169"/>
      <c r="T793" s="93"/>
      <c r="U793" s="93"/>
      <c r="V793" s="93"/>
      <c r="W793" s="93"/>
      <c r="X793" s="93"/>
      <c r="Y793" s="93"/>
      <c r="Z793" s="97"/>
      <c r="AA793" s="97"/>
      <c r="AB793" s="112"/>
      <c r="AC793" s="112"/>
      <c r="AD793" s="112"/>
      <c r="AE793" s="112"/>
      <c r="AF793" s="112"/>
      <c r="AG793" s="112"/>
      <c r="AH793" s="112"/>
      <c r="AI793" s="112"/>
      <c r="AJ793" s="112"/>
      <c r="AK793" s="112"/>
      <c r="AL793" s="112"/>
      <c r="AM793" s="112"/>
    </row>
    <row r="794" spans="1:39" x14ac:dyDescent="0.25">
      <c r="A794" s="10"/>
      <c r="B794" s="10"/>
      <c r="C794" s="2" t="s">
        <v>668</v>
      </c>
      <c r="D794" s="51" t="s">
        <v>546</v>
      </c>
      <c r="E794" s="38" t="s">
        <v>30</v>
      </c>
      <c r="F794" s="38">
        <v>1</v>
      </c>
      <c r="G794" s="41">
        <v>1.1223269809428285</v>
      </c>
      <c r="H794" s="41">
        <v>1.1645128769132069</v>
      </c>
      <c r="I794" s="57" t="s">
        <v>12</v>
      </c>
      <c r="J794" s="58">
        <v>1696.80766954417</v>
      </c>
      <c r="K794" s="59">
        <v>0.61279470700705407</v>
      </c>
      <c r="L794" s="26">
        <f t="shared" si="51"/>
        <v>1.9472116860942177</v>
      </c>
      <c r="M794" s="60">
        <v>37.979033253621829</v>
      </c>
      <c r="N794" s="61" t="s">
        <v>29</v>
      </c>
      <c r="O794" s="24">
        <f t="shared" si="55"/>
        <v>1</v>
      </c>
      <c r="P794" s="163">
        <f t="shared" si="56"/>
        <v>1</v>
      </c>
      <c r="Q794" s="166">
        <v>1</v>
      </c>
      <c r="R794" s="166">
        <v>1</v>
      </c>
      <c r="S794" s="166">
        <v>1</v>
      </c>
      <c r="T794" s="27">
        <f>AVERAGE(L794:L821)</f>
        <v>2.0398649904324131</v>
      </c>
      <c r="U794" s="27">
        <f>STDEVA(L794:L821)</f>
        <v>4.7968389340861471E-2</v>
      </c>
      <c r="V794" s="24">
        <f>978*T794/AA794</f>
        <v>997.49398032144995</v>
      </c>
      <c r="W794" s="24">
        <f>978*U794/AA794</f>
        <v>23.45654238768126</v>
      </c>
      <c r="X794" s="27">
        <f>AVERAGE(M794:M821)</f>
        <v>38.655506974952637</v>
      </c>
      <c r="Y794" s="27">
        <f>STDEVA(M794:M821)</f>
        <v>0.46785630262856226</v>
      </c>
      <c r="Z794" s="6">
        <v>34</v>
      </c>
      <c r="AA794" s="6">
        <v>2</v>
      </c>
      <c r="AB794" s="111"/>
      <c r="AC794" s="25">
        <f>SUM(O794:O821)</f>
        <v>3</v>
      </c>
      <c r="AD794" s="25">
        <f>SUM(P794:P821)</f>
        <v>8</v>
      </c>
      <c r="AE794" s="25">
        <f>SUM(R794:R821)</f>
        <v>28</v>
      </c>
      <c r="AF794" s="24">
        <v>3</v>
      </c>
      <c r="AG794" s="23">
        <v>8</v>
      </c>
      <c r="AH794" s="25">
        <f>SUM(S794:S821)</f>
        <v>28</v>
      </c>
      <c r="AI794" s="111"/>
      <c r="AJ794" s="23">
        <v>1</v>
      </c>
      <c r="AM794" s="111"/>
    </row>
    <row r="795" spans="1:39" x14ac:dyDescent="0.25">
      <c r="A795" s="10"/>
      <c r="B795" s="10"/>
      <c r="C795" s="2" t="s">
        <v>668</v>
      </c>
      <c r="D795" s="51" t="s">
        <v>546</v>
      </c>
      <c r="E795" s="38" t="s">
        <v>30</v>
      </c>
      <c r="F795" s="38">
        <v>2</v>
      </c>
      <c r="G795" s="41">
        <v>1.1246337890625</v>
      </c>
      <c r="H795" s="41">
        <v>1.160429344961426</v>
      </c>
      <c r="I795" s="57" t="s">
        <v>12</v>
      </c>
      <c r="J795" s="58">
        <v>1696.80766954417</v>
      </c>
      <c r="K795" s="59">
        <v>0.61279470700705407</v>
      </c>
      <c r="L795" s="26">
        <f t="shared" si="51"/>
        <v>1.9512139455110125</v>
      </c>
      <c r="M795" s="60">
        <v>38.091651973585016</v>
      </c>
      <c r="N795" s="61" t="s">
        <v>29</v>
      </c>
      <c r="O795" s="24">
        <f t="shared" si="55"/>
        <v>0</v>
      </c>
      <c r="P795" s="163">
        <f t="shared" si="56"/>
        <v>0</v>
      </c>
      <c r="Q795" s="166">
        <v>2</v>
      </c>
      <c r="R795" s="166">
        <v>1</v>
      </c>
      <c r="S795" s="166">
        <v>1</v>
      </c>
      <c r="T795" s="20"/>
      <c r="U795" s="20"/>
      <c r="V795" s="20"/>
      <c r="W795" s="20"/>
      <c r="X795" s="20"/>
      <c r="Y795" s="20"/>
      <c r="Z795" s="6"/>
      <c r="AA795" s="6"/>
      <c r="AB795" s="111"/>
      <c r="AC795" s="24"/>
      <c r="AI795" s="111"/>
      <c r="AM795" s="111"/>
    </row>
    <row r="796" spans="1:39" x14ac:dyDescent="0.25">
      <c r="A796" s="10"/>
      <c r="B796" s="10"/>
      <c r="C796" s="2" t="s">
        <v>668</v>
      </c>
      <c r="D796" s="51" t="s">
        <v>546</v>
      </c>
      <c r="E796" s="38" t="s">
        <v>30</v>
      </c>
      <c r="F796" s="38">
        <v>3</v>
      </c>
      <c r="G796" s="41">
        <v>1.1567916162837566</v>
      </c>
      <c r="H796" s="41">
        <v>1.1873979444817981</v>
      </c>
      <c r="I796" s="57" t="s">
        <v>12</v>
      </c>
      <c r="J796" s="58">
        <v>1696.80766954417</v>
      </c>
      <c r="K796" s="59">
        <v>0.61279470700705407</v>
      </c>
      <c r="L796" s="26">
        <f t="shared" si="51"/>
        <v>2.0070070414873977</v>
      </c>
      <c r="M796" s="60">
        <v>38.196991932303092</v>
      </c>
      <c r="N796" s="61" t="s">
        <v>29</v>
      </c>
      <c r="O796" s="24">
        <f t="shared" si="55"/>
        <v>0</v>
      </c>
      <c r="P796" s="163">
        <f t="shared" si="56"/>
        <v>0</v>
      </c>
      <c r="Q796" s="166">
        <v>3</v>
      </c>
      <c r="R796" s="166">
        <v>1</v>
      </c>
      <c r="S796" s="166">
        <v>1</v>
      </c>
      <c r="T796" s="20"/>
      <c r="U796" s="20"/>
      <c r="V796" s="20"/>
      <c r="W796" s="20"/>
      <c r="X796" s="20"/>
      <c r="Y796" s="20"/>
      <c r="Z796" s="6"/>
      <c r="AA796" s="6"/>
      <c r="AB796" s="111"/>
      <c r="AC796" s="24"/>
      <c r="AD796" s="25"/>
      <c r="AI796" s="111"/>
      <c r="AM796" s="111"/>
    </row>
    <row r="797" spans="1:39" x14ac:dyDescent="0.25">
      <c r="A797" s="10"/>
      <c r="B797" s="10"/>
      <c r="C797" s="2" t="s">
        <v>668</v>
      </c>
      <c r="D797" s="51" t="s">
        <v>546</v>
      </c>
      <c r="E797" s="38" t="s">
        <v>30</v>
      </c>
      <c r="F797" s="38">
        <v>4</v>
      </c>
      <c r="G797" s="41">
        <v>2.4574361422773934</v>
      </c>
      <c r="H797" s="41">
        <v>2.2369812059514489</v>
      </c>
      <c r="I797" s="57" t="s">
        <v>22</v>
      </c>
      <c r="J797" s="25">
        <v>799.92916147979997</v>
      </c>
      <c r="K797" s="23">
        <v>0.635427323800828</v>
      </c>
      <c r="L797" s="26">
        <f t="shared" si="51"/>
        <v>2.0099947164438752</v>
      </c>
      <c r="M797" s="60">
        <v>38.384122530230258</v>
      </c>
      <c r="N797" s="61" t="s">
        <v>29</v>
      </c>
      <c r="O797" s="24">
        <f t="shared" si="55"/>
        <v>0</v>
      </c>
      <c r="P797" s="163">
        <f t="shared" si="56"/>
        <v>0</v>
      </c>
      <c r="Q797" s="166">
        <v>4</v>
      </c>
      <c r="R797" s="166">
        <v>1</v>
      </c>
      <c r="S797" s="166">
        <v>1</v>
      </c>
      <c r="T797" s="6"/>
      <c r="U797" s="6"/>
      <c r="V797" s="6"/>
      <c r="W797" s="6"/>
      <c r="X797" s="6"/>
      <c r="Y797" s="6"/>
      <c r="Z797" s="6"/>
      <c r="AA797" s="6"/>
      <c r="AB797" s="111"/>
      <c r="AC797" s="24"/>
      <c r="AI797" s="111"/>
      <c r="AM797" s="111"/>
    </row>
    <row r="798" spans="1:39" x14ac:dyDescent="0.25">
      <c r="A798" s="10"/>
      <c r="B798" s="10"/>
      <c r="C798" s="2" t="s">
        <v>668</v>
      </c>
      <c r="D798" s="51" t="s">
        <v>546</v>
      </c>
      <c r="E798" s="38" t="s">
        <v>30</v>
      </c>
      <c r="F798" s="38">
        <v>5</v>
      </c>
      <c r="G798" s="41">
        <v>2.4481503941782896</v>
      </c>
      <c r="H798" s="41">
        <v>2.2322615324472244</v>
      </c>
      <c r="I798" s="57" t="s">
        <v>22</v>
      </c>
      <c r="J798" s="25">
        <v>799.92916147979997</v>
      </c>
      <c r="K798" s="23">
        <v>0.635427323800828</v>
      </c>
      <c r="L798" s="26">
        <f t="shared" si="51"/>
        <v>2.0023996850628638</v>
      </c>
      <c r="M798" s="60">
        <v>38.35050057319954</v>
      </c>
      <c r="N798" s="61" t="s">
        <v>29</v>
      </c>
      <c r="O798" s="24">
        <f t="shared" si="55"/>
        <v>0</v>
      </c>
      <c r="P798" s="163">
        <f t="shared" si="56"/>
        <v>0</v>
      </c>
      <c r="Q798" s="166">
        <v>5</v>
      </c>
      <c r="R798" s="166">
        <v>1</v>
      </c>
      <c r="S798" s="166">
        <v>1</v>
      </c>
      <c r="T798" s="6"/>
      <c r="U798" s="6"/>
      <c r="V798" s="6"/>
      <c r="W798" s="6"/>
      <c r="X798" s="6"/>
      <c r="Y798" s="6"/>
      <c r="Z798" s="6"/>
      <c r="AA798" s="6"/>
      <c r="AB798" s="111"/>
      <c r="AC798" s="24"/>
      <c r="AI798" s="111"/>
      <c r="AM798" s="111"/>
    </row>
    <row r="799" spans="1:39" x14ac:dyDescent="0.25">
      <c r="A799" s="10"/>
      <c r="B799" s="10"/>
      <c r="C799" s="2" t="s">
        <v>668</v>
      </c>
      <c r="D799" s="51" t="s">
        <v>546</v>
      </c>
      <c r="E799" s="38" t="s">
        <v>30</v>
      </c>
      <c r="F799" s="38">
        <v>6</v>
      </c>
      <c r="G799" s="41">
        <v>2.419104991394148</v>
      </c>
      <c r="H799" s="41">
        <v>2.2318257627783771</v>
      </c>
      <c r="I799" s="57" t="s">
        <v>22</v>
      </c>
      <c r="J799" s="25">
        <v>799.92916147979997</v>
      </c>
      <c r="K799" s="23">
        <v>0.635427323800828</v>
      </c>
      <c r="L799" s="26">
        <f t="shared" si="51"/>
        <v>1.9786427681978727</v>
      </c>
      <c r="M799" s="60">
        <v>38.113975880703443</v>
      </c>
      <c r="N799" s="61" t="s">
        <v>29</v>
      </c>
      <c r="O799" s="24">
        <f t="shared" si="55"/>
        <v>0</v>
      </c>
      <c r="P799" s="163">
        <f t="shared" si="56"/>
        <v>0</v>
      </c>
      <c r="Q799" s="166">
        <v>6</v>
      </c>
      <c r="R799" s="166">
        <v>1</v>
      </c>
      <c r="S799" s="166">
        <v>1</v>
      </c>
      <c r="T799" s="6"/>
      <c r="U799" s="6"/>
      <c r="V799" s="6"/>
      <c r="W799" s="6"/>
      <c r="X799" s="6"/>
      <c r="Y799" s="6"/>
      <c r="Z799" s="6"/>
      <c r="AA799" s="6"/>
      <c r="AB799" s="111"/>
      <c r="AC799" s="24"/>
      <c r="AI799" s="111"/>
      <c r="AM799" s="111"/>
    </row>
    <row r="800" spans="1:39" x14ac:dyDescent="0.25">
      <c r="A800" s="10"/>
      <c r="B800" s="10"/>
      <c r="C800" s="2" t="s">
        <v>668</v>
      </c>
      <c r="D800" s="39" t="s">
        <v>547</v>
      </c>
      <c r="E800" s="38" t="s">
        <v>33</v>
      </c>
      <c r="F800" s="38">
        <v>1</v>
      </c>
      <c r="G800" s="41">
        <v>1.1744969378827648</v>
      </c>
      <c r="H800" s="41">
        <v>1.1761768196202531</v>
      </c>
      <c r="I800" s="57" t="s">
        <v>12</v>
      </c>
      <c r="J800" s="58">
        <v>1696.80766954417</v>
      </c>
      <c r="K800" s="59">
        <v>0.61279470700705407</v>
      </c>
      <c r="L800" s="26">
        <f t="shared" si="51"/>
        <v>2.0377253702000182</v>
      </c>
      <c r="M800" s="60">
        <v>38.692028522875432</v>
      </c>
      <c r="N800" s="61" t="s">
        <v>29</v>
      </c>
      <c r="O800" s="24">
        <f t="shared" si="55"/>
        <v>1</v>
      </c>
      <c r="P800" s="163">
        <f t="shared" si="56"/>
        <v>1</v>
      </c>
      <c r="Q800" s="166">
        <v>7</v>
      </c>
      <c r="R800" s="166">
        <v>1</v>
      </c>
      <c r="S800" s="166">
        <v>1</v>
      </c>
      <c r="T800" s="20"/>
      <c r="U800" s="20"/>
      <c r="V800" s="20"/>
      <c r="W800" s="20"/>
      <c r="X800" s="20"/>
      <c r="Y800" s="20"/>
      <c r="Z800" s="6"/>
      <c r="AA800" s="6"/>
      <c r="AB800" s="111"/>
      <c r="AC800" s="24"/>
      <c r="AI800" s="111"/>
      <c r="AM800" s="111"/>
    </row>
    <row r="801" spans="1:39" x14ac:dyDescent="0.25">
      <c r="A801" s="10"/>
      <c r="B801" s="10"/>
      <c r="C801" s="2" t="s">
        <v>668</v>
      </c>
      <c r="D801" s="39" t="s">
        <v>547</v>
      </c>
      <c r="E801" s="38" t="s">
        <v>33</v>
      </c>
      <c r="F801" s="38">
        <v>2</v>
      </c>
      <c r="G801" s="41">
        <v>1.151167535706189</v>
      </c>
      <c r="H801" s="41">
        <v>1.1663140076174354</v>
      </c>
      <c r="I801" s="57" t="s">
        <v>12</v>
      </c>
      <c r="J801" s="58">
        <v>1696.80766954417</v>
      </c>
      <c r="K801" s="59">
        <v>0.61279470700705407</v>
      </c>
      <c r="L801" s="26">
        <f t="shared" si="51"/>
        <v>1.997249390098695</v>
      </c>
      <c r="M801" s="60">
        <v>38.45921022701647</v>
      </c>
      <c r="N801" s="61" t="s">
        <v>29</v>
      </c>
      <c r="O801" s="24">
        <f t="shared" si="55"/>
        <v>0</v>
      </c>
      <c r="P801" s="163">
        <f t="shared" si="56"/>
        <v>0</v>
      </c>
      <c r="Q801" s="166">
        <v>8</v>
      </c>
      <c r="R801" s="166">
        <v>1</v>
      </c>
      <c r="S801" s="166">
        <v>1</v>
      </c>
      <c r="T801" s="20"/>
      <c r="U801" s="20"/>
      <c r="V801" s="20"/>
      <c r="W801" s="20"/>
      <c r="X801" s="20"/>
      <c r="Y801" s="20"/>
      <c r="Z801" s="6"/>
      <c r="AA801" s="6"/>
      <c r="AB801" s="111"/>
      <c r="AC801" s="24"/>
      <c r="AI801" s="111"/>
      <c r="AM801" s="111"/>
    </row>
    <row r="802" spans="1:39" x14ac:dyDescent="0.25">
      <c r="A802" s="10"/>
      <c r="B802" s="10"/>
      <c r="C802" s="2" t="s">
        <v>668</v>
      </c>
      <c r="D802" s="39" t="s">
        <v>547</v>
      </c>
      <c r="E802" s="38" t="s">
        <v>33</v>
      </c>
      <c r="F802" s="38">
        <v>3</v>
      </c>
      <c r="G802" s="41">
        <v>1.1457069749810462</v>
      </c>
      <c r="H802" s="41">
        <v>1.1604900922704582</v>
      </c>
      <c r="I802" s="57" t="s">
        <v>12</v>
      </c>
      <c r="J802" s="58">
        <v>1696.80766954417</v>
      </c>
      <c r="K802" s="59">
        <v>0.61279470700705407</v>
      </c>
      <c r="L802" s="26">
        <f t="shared" si="51"/>
        <v>1.9877754419203373</v>
      </c>
      <c r="M802" s="60">
        <v>38.464245275845556</v>
      </c>
      <c r="N802" s="61" t="s">
        <v>29</v>
      </c>
      <c r="O802" s="24">
        <f t="shared" si="55"/>
        <v>0</v>
      </c>
      <c r="P802" s="163">
        <f t="shared" si="56"/>
        <v>0</v>
      </c>
      <c r="Q802" s="166">
        <v>9</v>
      </c>
      <c r="R802" s="166">
        <v>1</v>
      </c>
      <c r="S802" s="166">
        <v>1</v>
      </c>
      <c r="T802" s="20"/>
      <c r="U802" s="20"/>
      <c r="V802" s="20"/>
      <c r="W802" s="20"/>
      <c r="X802" s="20"/>
      <c r="Y802" s="20"/>
      <c r="Z802" s="6"/>
      <c r="AA802" s="6"/>
      <c r="AB802" s="111"/>
      <c r="AC802" s="24"/>
      <c r="AI802" s="111"/>
      <c r="AM802" s="111"/>
    </row>
    <row r="803" spans="1:39" x14ac:dyDescent="0.25">
      <c r="A803" s="10"/>
      <c r="B803" s="10"/>
      <c r="C803" s="2" t="s">
        <v>668</v>
      </c>
      <c r="D803" s="39" t="s">
        <v>547</v>
      </c>
      <c r="E803" s="38" t="s">
        <v>30</v>
      </c>
      <c r="F803" s="38">
        <v>1</v>
      </c>
      <c r="G803" s="41">
        <v>1.2268685051958432</v>
      </c>
      <c r="H803" s="41">
        <v>1.2156888948282774</v>
      </c>
      <c r="I803" s="57" t="s">
        <v>12</v>
      </c>
      <c r="J803" s="58">
        <v>1696.80766954417</v>
      </c>
      <c r="K803" s="59">
        <v>0.61279470700705396</v>
      </c>
      <c r="L803" s="26">
        <f t="shared" si="51"/>
        <v>2.1285888436998959</v>
      </c>
      <c r="M803" s="60">
        <v>38.902649454483338</v>
      </c>
      <c r="N803" s="61" t="s">
        <v>29</v>
      </c>
      <c r="O803" s="24">
        <f t="shared" si="55"/>
        <v>0</v>
      </c>
      <c r="P803" s="163">
        <f t="shared" si="56"/>
        <v>1</v>
      </c>
      <c r="Q803" s="166">
        <v>10</v>
      </c>
      <c r="R803" s="166">
        <v>1</v>
      </c>
      <c r="S803" s="166">
        <v>1</v>
      </c>
      <c r="T803" s="20"/>
      <c r="U803" s="20"/>
      <c r="V803" s="20"/>
      <c r="W803" s="20"/>
      <c r="X803" s="20"/>
      <c r="Y803" s="20"/>
      <c r="Z803" s="6"/>
      <c r="AA803" s="6"/>
      <c r="AB803" s="111"/>
      <c r="AC803" s="24"/>
      <c r="AI803" s="111"/>
      <c r="AM803" s="111"/>
    </row>
    <row r="804" spans="1:39" x14ac:dyDescent="0.25">
      <c r="A804" s="10"/>
      <c r="B804" s="10"/>
      <c r="C804" s="2" t="s">
        <v>668</v>
      </c>
      <c r="D804" s="39" t="s">
        <v>547</v>
      </c>
      <c r="E804" s="38" t="s">
        <v>30</v>
      </c>
      <c r="F804" s="38">
        <v>2</v>
      </c>
      <c r="G804" s="41">
        <v>1.219838489978595</v>
      </c>
      <c r="H804" s="41">
        <v>1.2111171587971152</v>
      </c>
      <c r="I804" s="57" t="s">
        <v>12</v>
      </c>
      <c r="J804" s="58">
        <v>1696.80766954417</v>
      </c>
      <c r="K804" s="59">
        <v>0.61279470700705396</v>
      </c>
      <c r="L804" s="26">
        <f t="shared" si="51"/>
        <v>2.1163919278127392</v>
      </c>
      <c r="M804" s="60">
        <v>38.863342048575753</v>
      </c>
      <c r="N804" s="61" t="s">
        <v>29</v>
      </c>
      <c r="O804" s="24">
        <f t="shared" si="55"/>
        <v>0</v>
      </c>
      <c r="P804" s="163">
        <f t="shared" si="56"/>
        <v>0</v>
      </c>
      <c r="Q804" s="166">
        <v>11</v>
      </c>
      <c r="R804" s="166">
        <v>1</v>
      </c>
      <c r="S804" s="166">
        <v>1</v>
      </c>
      <c r="T804" s="20"/>
      <c r="U804" s="20"/>
      <c r="V804" s="20"/>
      <c r="W804" s="20"/>
      <c r="X804" s="20"/>
      <c r="Y804" s="20"/>
      <c r="Z804" s="6"/>
      <c r="AA804" s="6"/>
      <c r="AB804" s="111"/>
      <c r="AC804" s="24"/>
      <c r="AI804" s="111"/>
      <c r="AM804" s="111"/>
    </row>
    <row r="805" spans="1:39" x14ac:dyDescent="0.25">
      <c r="A805" s="10"/>
      <c r="B805" s="10"/>
      <c r="C805" s="2" t="s">
        <v>668</v>
      </c>
      <c r="D805" s="39" t="s">
        <v>547</v>
      </c>
      <c r="E805" s="38" t="s">
        <v>30</v>
      </c>
      <c r="F805" s="38">
        <v>3</v>
      </c>
      <c r="G805" s="41">
        <v>1.1919182404747328</v>
      </c>
      <c r="H805" s="41">
        <v>1.1969666996373227</v>
      </c>
      <c r="I805" s="57" t="s">
        <v>12</v>
      </c>
      <c r="J805" s="58">
        <v>1696.80766954417</v>
      </c>
      <c r="K805" s="59">
        <v>0.61279470700705396</v>
      </c>
      <c r="L805" s="26">
        <f t="shared" si="51"/>
        <v>2.0679509324203673</v>
      </c>
      <c r="M805" s="60">
        <v>38.636196122648734</v>
      </c>
      <c r="N805" s="61" t="s">
        <v>29</v>
      </c>
      <c r="O805" s="24">
        <f t="shared" si="55"/>
        <v>0</v>
      </c>
      <c r="P805" s="163">
        <f t="shared" si="56"/>
        <v>0</v>
      </c>
      <c r="Q805" s="166">
        <v>12</v>
      </c>
      <c r="R805" s="166">
        <v>1</v>
      </c>
      <c r="S805" s="166">
        <v>1</v>
      </c>
      <c r="T805" s="20"/>
      <c r="U805" s="20"/>
      <c r="V805" s="20"/>
      <c r="W805" s="20"/>
      <c r="X805" s="20"/>
      <c r="Y805" s="20"/>
      <c r="Z805" s="6"/>
      <c r="AA805" s="6"/>
      <c r="AB805" s="111"/>
      <c r="AC805" s="24"/>
      <c r="AI805" s="111"/>
      <c r="AM805" s="111"/>
    </row>
    <row r="806" spans="1:39" x14ac:dyDescent="0.25">
      <c r="A806" s="10"/>
      <c r="B806" s="10"/>
      <c r="C806" s="2" t="s">
        <v>668</v>
      </c>
      <c r="D806" s="39" t="s">
        <v>547</v>
      </c>
      <c r="E806" s="38" t="s">
        <v>31</v>
      </c>
      <c r="F806" s="38">
        <v>1</v>
      </c>
      <c r="G806" s="41">
        <v>1.2029790581063811</v>
      </c>
      <c r="H806" s="41">
        <v>1.2030224696758798</v>
      </c>
      <c r="I806" s="57" t="s">
        <v>12</v>
      </c>
      <c r="J806" s="58">
        <v>1696.80766954417</v>
      </c>
      <c r="K806" s="59">
        <v>0.61279470700705396</v>
      </c>
      <c r="L806" s="26">
        <f t="shared" si="51"/>
        <v>2.0871411984620951</v>
      </c>
      <c r="M806" s="60">
        <v>38.719809935684168</v>
      </c>
      <c r="N806" s="61" t="s">
        <v>29</v>
      </c>
      <c r="O806" s="24">
        <f t="shared" si="55"/>
        <v>0</v>
      </c>
      <c r="P806" s="163">
        <f t="shared" si="56"/>
        <v>1</v>
      </c>
      <c r="Q806" s="166">
        <v>13</v>
      </c>
      <c r="R806" s="166">
        <v>1</v>
      </c>
      <c r="S806" s="166">
        <v>1</v>
      </c>
      <c r="T806" s="20"/>
      <c r="U806" s="20"/>
      <c r="V806" s="20"/>
      <c r="W806" s="20"/>
      <c r="X806" s="20"/>
      <c r="Y806" s="20"/>
      <c r="Z806" s="6"/>
      <c r="AA806" s="6"/>
      <c r="AB806" s="111"/>
      <c r="AC806" s="24"/>
      <c r="AI806" s="111"/>
      <c r="AM806" s="111"/>
    </row>
    <row r="807" spans="1:39" x14ac:dyDescent="0.25">
      <c r="A807" s="10"/>
      <c r="B807" s="10"/>
      <c r="C807" s="2" t="s">
        <v>668</v>
      </c>
      <c r="D807" s="39" t="s">
        <v>547</v>
      </c>
      <c r="E807" s="38" t="s">
        <v>31</v>
      </c>
      <c r="F807" s="38">
        <v>2</v>
      </c>
      <c r="G807" s="41">
        <v>1.1726303199441843</v>
      </c>
      <c r="H807" s="41">
        <v>1.1703442188879081</v>
      </c>
      <c r="I807" s="57" t="s">
        <v>12</v>
      </c>
      <c r="J807" s="58">
        <v>1696.80766954417</v>
      </c>
      <c r="K807" s="59">
        <v>0.61279470700705396</v>
      </c>
      <c r="L807" s="26">
        <f t="shared" si="51"/>
        <v>2.0344868306966521</v>
      </c>
      <c r="M807" s="60">
        <v>38.759414065278442</v>
      </c>
      <c r="N807" s="61" t="s">
        <v>29</v>
      </c>
      <c r="O807" s="24">
        <f t="shared" si="55"/>
        <v>0</v>
      </c>
      <c r="P807" s="163">
        <f t="shared" si="56"/>
        <v>0</v>
      </c>
      <c r="Q807" s="166">
        <v>14</v>
      </c>
      <c r="R807" s="166">
        <v>1</v>
      </c>
      <c r="S807" s="166">
        <v>1</v>
      </c>
      <c r="T807" s="20"/>
      <c r="U807" s="20"/>
      <c r="V807" s="20"/>
      <c r="W807" s="20"/>
      <c r="X807" s="20"/>
      <c r="Y807" s="20"/>
      <c r="Z807" s="6"/>
      <c r="AA807" s="6"/>
      <c r="AB807" s="111"/>
      <c r="AC807" s="24"/>
      <c r="AI807" s="111"/>
      <c r="AM807" s="111"/>
    </row>
    <row r="808" spans="1:39" x14ac:dyDescent="0.25">
      <c r="A808" s="10"/>
      <c r="B808" s="10"/>
      <c r="C808" s="2" t="s">
        <v>668</v>
      </c>
      <c r="D808" s="39" t="s">
        <v>547</v>
      </c>
      <c r="E808" s="38" t="s">
        <v>31</v>
      </c>
      <c r="F808" s="38">
        <v>3</v>
      </c>
      <c r="G808" s="41">
        <v>1.2017310574923843</v>
      </c>
      <c r="H808" s="41">
        <v>1.1775503466490591</v>
      </c>
      <c r="I808" s="57" t="s">
        <v>12</v>
      </c>
      <c r="J808" s="58">
        <v>1696.80766954417</v>
      </c>
      <c r="K808" s="59">
        <v>0.61279470700705396</v>
      </c>
      <c r="L808" s="26">
        <f t="shared" si="51"/>
        <v>2.0849759458921304</v>
      </c>
      <c r="M808" s="60">
        <v>39.123952549287885</v>
      </c>
      <c r="N808" s="61" t="s">
        <v>29</v>
      </c>
      <c r="O808" s="24">
        <f t="shared" si="55"/>
        <v>0</v>
      </c>
      <c r="P808" s="163">
        <f t="shared" si="56"/>
        <v>0</v>
      </c>
      <c r="Q808" s="166">
        <v>15</v>
      </c>
      <c r="R808" s="166">
        <v>1</v>
      </c>
      <c r="S808" s="166">
        <v>1</v>
      </c>
      <c r="T808" s="20"/>
      <c r="U808" s="20"/>
      <c r="V808" s="20"/>
      <c r="W808" s="20"/>
      <c r="X808" s="20"/>
      <c r="Y808" s="20"/>
      <c r="Z808" s="6"/>
      <c r="AA808" s="6"/>
      <c r="AB808" s="111"/>
      <c r="AC808" s="24"/>
      <c r="AI808" s="111"/>
      <c r="AM808" s="111"/>
    </row>
    <row r="809" spans="1:39" x14ac:dyDescent="0.25">
      <c r="A809" s="10"/>
      <c r="B809" s="10"/>
      <c r="C809" s="2" t="s">
        <v>668</v>
      </c>
      <c r="D809" s="39" t="s">
        <v>547</v>
      </c>
      <c r="E809" s="38" t="s">
        <v>32</v>
      </c>
      <c r="F809" s="38">
        <v>1</v>
      </c>
      <c r="G809" s="41">
        <v>1.202363442714409</v>
      </c>
      <c r="H809" s="41">
        <v>1.191352859135286</v>
      </c>
      <c r="I809" s="57" t="s">
        <v>12</v>
      </c>
      <c r="J809" s="58">
        <v>1696.80766954417</v>
      </c>
      <c r="K809" s="59">
        <v>0.61279470700705396</v>
      </c>
      <c r="L809" s="26">
        <f t="shared" si="51"/>
        <v>2.0860731198132325</v>
      </c>
      <c r="M809" s="60">
        <v>38.903553924275194</v>
      </c>
      <c r="N809" s="61" t="s">
        <v>29</v>
      </c>
      <c r="O809" s="24">
        <f t="shared" si="55"/>
        <v>0</v>
      </c>
      <c r="P809" s="163">
        <f t="shared" si="56"/>
        <v>1</v>
      </c>
      <c r="Q809" s="166">
        <v>16</v>
      </c>
      <c r="R809" s="166">
        <v>1</v>
      </c>
      <c r="S809" s="166">
        <v>1</v>
      </c>
      <c r="T809" s="20"/>
      <c r="U809" s="20"/>
      <c r="V809" s="20"/>
      <c r="W809" s="20"/>
      <c r="X809" s="20"/>
      <c r="Y809" s="20"/>
      <c r="Z809" s="6"/>
      <c r="AA809" s="6"/>
      <c r="AB809" s="111"/>
      <c r="AC809" s="24"/>
      <c r="AI809" s="111"/>
      <c r="AM809" s="111"/>
    </row>
    <row r="810" spans="1:39" x14ac:dyDescent="0.25">
      <c r="A810" s="10"/>
      <c r="B810" s="10"/>
      <c r="C810" s="2" t="s">
        <v>668</v>
      </c>
      <c r="D810" s="39" t="s">
        <v>547</v>
      </c>
      <c r="E810" s="38" t="s">
        <v>32</v>
      </c>
      <c r="F810" s="38">
        <v>2</v>
      </c>
      <c r="G810" s="41">
        <v>1.1770085249289588</v>
      </c>
      <c r="H810" s="41">
        <v>1.1933992011772125</v>
      </c>
      <c r="I810" s="57" t="s">
        <v>12</v>
      </c>
      <c r="J810" s="58">
        <v>1696.80766954417</v>
      </c>
      <c r="K810" s="59">
        <v>0.61279470700705396</v>
      </c>
      <c r="L810" s="26">
        <f t="shared" si="51"/>
        <v>2.0420829163786585</v>
      </c>
      <c r="M810" s="60">
        <v>38.444012110529677</v>
      </c>
      <c r="N810" s="61" t="s">
        <v>29</v>
      </c>
      <c r="O810" s="24">
        <f t="shared" si="55"/>
        <v>0</v>
      </c>
      <c r="P810" s="163">
        <f t="shared" si="56"/>
        <v>0</v>
      </c>
      <c r="Q810" s="166">
        <v>17</v>
      </c>
      <c r="R810" s="166">
        <v>1</v>
      </c>
      <c r="S810" s="166">
        <v>1</v>
      </c>
      <c r="T810" s="20"/>
      <c r="U810" s="20"/>
      <c r="V810" s="20"/>
      <c r="W810" s="20"/>
      <c r="X810" s="20"/>
      <c r="Y810" s="20"/>
      <c r="Z810" s="6"/>
      <c r="AA810" s="6"/>
      <c r="AB810" s="111"/>
      <c r="AC810" s="24"/>
      <c r="AI810" s="111"/>
      <c r="AM810" s="111"/>
    </row>
    <row r="811" spans="1:39" x14ac:dyDescent="0.25">
      <c r="A811" s="10"/>
      <c r="B811" s="10"/>
      <c r="C811" s="2" t="s">
        <v>668</v>
      </c>
      <c r="D811" s="39" t="s">
        <v>547</v>
      </c>
      <c r="E811" s="38" t="s">
        <v>32</v>
      </c>
      <c r="F811" s="38">
        <v>3</v>
      </c>
      <c r="G811" s="41">
        <v>1.1550987466767946</v>
      </c>
      <c r="H811" s="41">
        <v>1.1810242159587139</v>
      </c>
      <c r="I811" s="57" t="s">
        <v>12</v>
      </c>
      <c r="J811" s="58">
        <v>1696.80766954417</v>
      </c>
      <c r="K811" s="59">
        <v>0.61279470700705396</v>
      </c>
      <c r="L811" s="26">
        <f t="shared" si="51"/>
        <v>2.0040699513722324</v>
      </c>
      <c r="M811" s="60">
        <v>38.275916462725235</v>
      </c>
      <c r="N811" s="61" t="s">
        <v>29</v>
      </c>
      <c r="O811" s="24">
        <f t="shared" si="55"/>
        <v>0</v>
      </c>
      <c r="P811" s="163">
        <f t="shared" si="56"/>
        <v>0</v>
      </c>
      <c r="Q811" s="166">
        <v>18</v>
      </c>
      <c r="R811" s="166">
        <v>1</v>
      </c>
      <c r="S811" s="166">
        <v>1</v>
      </c>
      <c r="T811" s="20"/>
      <c r="U811" s="20"/>
      <c r="V811" s="20"/>
      <c r="W811" s="20"/>
      <c r="X811" s="20"/>
      <c r="Y811" s="20"/>
      <c r="Z811" s="6"/>
      <c r="AA811" s="6"/>
      <c r="AB811" s="111"/>
      <c r="AC811" s="24"/>
      <c r="AI811" s="111"/>
      <c r="AM811" s="111"/>
    </row>
    <row r="812" spans="1:39" x14ac:dyDescent="0.25">
      <c r="A812" s="10"/>
      <c r="B812" s="10"/>
      <c r="C812" s="2" t="s">
        <v>668</v>
      </c>
      <c r="D812" s="39" t="s">
        <v>548</v>
      </c>
      <c r="E812" s="38" t="s">
        <v>30</v>
      </c>
      <c r="F812" s="38">
        <v>1</v>
      </c>
      <c r="G812" s="41">
        <v>1.2121376722137178</v>
      </c>
      <c r="H812" s="41">
        <v>1.116152815013405</v>
      </c>
      <c r="I812" s="57" t="s">
        <v>12</v>
      </c>
      <c r="J812" s="58">
        <v>1696.80766954417</v>
      </c>
      <c r="K812" s="59">
        <v>0.61279470700705396</v>
      </c>
      <c r="L812" s="26">
        <f t="shared" si="51"/>
        <v>2.1030311848217318</v>
      </c>
      <c r="M812" s="60">
        <v>40.336125530123724</v>
      </c>
      <c r="N812" s="61" t="s">
        <v>29</v>
      </c>
      <c r="O812" s="24">
        <f t="shared" si="55"/>
        <v>1</v>
      </c>
      <c r="P812" s="163">
        <f t="shared" si="56"/>
        <v>1</v>
      </c>
      <c r="Q812" s="166">
        <v>19</v>
      </c>
      <c r="R812" s="166">
        <v>1</v>
      </c>
      <c r="S812" s="166">
        <v>1</v>
      </c>
      <c r="T812" s="20"/>
      <c r="U812" s="20"/>
      <c r="V812" s="20"/>
      <c r="W812" s="20"/>
      <c r="X812" s="20"/>
      <c r="Y812" s="20"/>
      <c r="Z812" s="6"/>
      <c r="AA812" s="6"/>
      <c r="AB812" s="111"/>
      <c r="AC812" s="24"/>
      <c r="AI812" s="111"/>
      <c r="AM812" s="111"/>
    </row>
    <row r="813" spans="1:39" x14ac:dyDescent="0.25">
      <c r="A813" s="10"/>
      <c r="B813" s="10"/>
      <c r="C813" s="2" t="s">
        <v>668</v>
      </c>
      <c r="D813" s="39" t="s">
        <v>548</v>
      </c>
      <c r="E813" s="38" t="s">
        <v>30</v>
      </c>
      <c r="F813" s="38">
        <v>2</v>
      </c>
      <c r="G813" s="41">
        <v>1.2104693310737653</v>
      </c>
      <c r="H813" s="41">
        <v>1.185609273395533</v>
      </c>
      <c r="I813" s="57" t="s">
        <v>12</v>
      </c>
      <c r="J813" s="58">
        <v>1696.80766954417</v>
      </c>
      <c r="K813" s="59">
        <v>0.61279470700705396</v>
      </c>
      <c r="L813" s="26">
        <f t="shared" si="51"/>
        <v>2.1001366510367752</v>
      </c>
      <c r="M813" s="60">
        <v>39.132341777008463</v>
      </c>
      <c r="N813" s="61" t="s">
        <v>29</v>
      </c>
      <c r="O813" s="24">
        <f t="shared" si="55"/>
        <v>0</v>
      </c>
      <c r="P813" s="163">
        <f t="shared" si="56"/>
        <v>0</v>
      </c>
      <c r="Q813" s="166">
        <v>20</v>
      </c>
      <c r="R813" s="166">
        <v>1</v>
      </c>
      <c r="S813" s="166">
        <v>1</v>
      </c>
      <c r="T813" s="20"/>
      <c r="U813" s="20"/>
      <c r="V813" s="20"/>
      <c r="W813" s="20"/>
      <c r="X813" s="20"/>
      <c r="Y813" s="20"/>
      <c r="Z813" s="6"/>
      <c r="AA813" s="6"/>
      <c r="AB813" s="111"/>
      <c r="AC813" s="24"/>
      <c r="AI813" s="111"/>
      <c r="AM813" s="111"/>
    </row>
    <row r="814" spans="1:39" x14ac:dyDescent="0.25">
      <c r="A814" s="10"/>
      <c r="B814" s="10"/>
      <c r="C814" s="2" t="s">
        <v>668</v>
      </c>
      <c r="D814" s="39" t="s">
        <v>548</v>
      </c>
      <c r="E814" s="38" t="s">
        <v>30</v>
      </c>
      <c r="F814" s="38">
        <v>3</v>
      </c>
      <c r="G814" s="41">
        <v>1.1522896698615548</v>
      </c>
      <c r="H814" s="41">
        <v>1.1867872591427449</v>
      </c>
      <c r="I814" s="57" t="s">
        <v>12</v>
      </c>
      <c r="J814" s="58">
        <v>1696.80766954417</v>
      </c>
      <c r="K814" s="59">
        <v>0.61279470700705396</v>
      </c>
      <c r="L814" s="26">
        <f t="shared" si="51"/>
        <v>1.9991962672368158</v>
      </c>
      <c r="M814" s="60">
        <v>38.128693485936481</v>
      </c>
      <c r="N814" s="61" t="s">
        <v>29</v>
      </c>
      <c r="O814" s="24">
        <f t="shared" si="55"/>
        <v>0</v>
      </c>
      <c r="P814" s="163">
        <f t="shared" si="56"/>
        <v>0</v>
      </c>
      <c r="Q814" s="166">
        <v>21</v>
      </c>
      <c r="R814" s="166">
        <v>1</v>
      </c>
      <c r="S814" s="166">
        <v>1</v>
      </c>
      <c r="T814" s="20"/>
      <c r="U814" s="20"/>
      <c r="V814" s="20"/>
      <c r="W814" s="20"/>
      <c r="X814" s="20"/>
      <c r="Y814" s="20"/>
      <c r="Z814" s="6"/>
      <c r="AA814" s="6"/>
      <c r="AB814" s="111"/>
      <c r="AC814" s="24"/>
      <c r="AI814" s="111"/>
      <c r="AM814" s="111"/>
    </row>
    <row r="815" spans="1:39" x14ac:dyDescent="0.25">
      <c r="A815" s="10"/>
      <c r="B815" s="10"/>
      <c r="C815" s="2" t="s">
        <v>668</v>
      </c>
      <c r="D815" s="39" t="s">
        <v>548</v>
      </c>
      <c r="E815" s="38" t="s">
        <v>30</v>
      </c>
      <c r="F815" s="38">
        <v>4</v>
      </c>
      <c r="G815" s="41">
        <v>1.1821581936556309</v>
      </c>
      <c r="H815" s="41">
        <v>1.191275815479637</v>
      </c>
      <c r="I815" s="57" t="s">
        <v>12</v>
      </c>
      <c r="J815" s="58">
        <v>1696.80766954417</v>
      </c>
      <c r="K815" s="59">
        <v>0.61279470700705396</v>
      </c>
      <c r="L815" s="26">
        <f t="shared" si="51"/>
        <v>2.051017474038197</v>
      </c>
      <c r="M815" s="60">
        <v>38.567114563982209</v>
      </c>
      <c r="N815" s="61" t="s">
        <v>29</v>
      </c>
      <c r="O815" s="24">
        <f t="shared" si="55"/>
        <v>0</v>
      </c>
      <c r="P815" s="163">
        <f t="shared" si="56"/>
        <v>0</v>
      </c>
      <c r="Q815" s="166">
        <v>22</v>
      </c>
      <c r="R815" s="166">
        <v>1</v>
      </c>
      <c r="S815" s="166">
        <v>1</v>
      </c>
      <c r="T815" s="20"/>
      <c r="U815" s="20"/>
      <c r="V815" s="20"/>
      <c r="W815" s="20"/>
      <c r="X815" s="20"/>
      <c r="Y815" s="20"/>
      <c r="Z815" s="6"/>
      <c r="AA815" s="6"/>
      <c r="AB815" s="111"/>
      <c r="AC815" s="24"/>
      <c r="AI815" s="111"/>
      <c r="AM815" s="111"/>
    </row>
    <row r="816" spans="1:39" x14ac:dyDescent="0.25">
      <c r="A816" s="10"/>
      <c r="B816" s="10"/>
      <c r="C816" s="2" t="s">
        <v>668</v>
      </c>
      <c r="D816" s="39" t="s">
        <v>548</v>
      </c>
      <c r="E816" s="38" t="s">
        <v>31</v>
      </c>
      <c r="F816" s="38">
        <v>1</v>
      </c>
      <c r="G816" s="41">
        <v>1.1757442654953636</v>
      </c>
      <c r="H816" s="41">
        <v>1.1731757794245277</v>
      </c>
      <c r="I816" s="57" t="s">
        <v>12</v>
      </c>
      <c r="J816" s="58">
        <v>1696.80766954417</v>
      </c>
      <c r="K816" s="59">
        <v>0.61279470700705396</v>
      </c>
      <c r="L816" s="26">
        <f t="shared" si="51"/>
        <v>2.0398894551279243</v>
      </c>
      <c r="M816" s="60">
        <v>38.76410440540986</v>
      </c>
      <c r="N816" s="61" t="s">
        <v>29</v>
      </c>
      <c r="O816" s="24">
        <f t="shared" si="55"/>
        <v>0</v>
      </c>
      <c r="P816" s="163">
        <f t="shared" si="56"/>
        <v>1</v>
      </c>
      <c r="Q816" s="166">
        <v>23</v>
      </c>
      <c r="R816" s="166">
        <v>1</v>
      </c>
      <c r="S816" s="166">
        <v>1</v>
      </c>
      <c r="T816" s="20"/>
      <c r="U816" s="20"/>
      <c r="V816" s="20"/>
      <c r="W816" s="20"/>
      <c r="X816" s="20"/>
      <c r="Y816" s="20"/>
      <c r="Z816" s="6"/>
      <c r="AA816" s="6"/>
      <c r="AB816" s="111"/>
      <c r="AC816" s="24"/>
      <c r="AI816" s="111"/>
      <c r="AM816" s="111"/>
    </row>
    <row r="817" spans="1:39" x14ac:dyDescent="0.25">
      <c r="A817" s="10"/>
      <c r="B817" s="10"/>
      <c r="C817" s="2" t="s">
        <v>668</v>
      </c>
      <c r="D817" s="39" t="s">
        <v>548</v>
      </c>
      <c r="E817" s="38" t="s">
        <v>31</v>
      </c>
      <c r="F817" s="38">
        <v>2</v>
      </c>
      <c r="G817" s="41">
        <v>1.1793202489229297</v>
      </c>
      <c r="H817" s="41">
        <v>1.1762938686330737</v>
      </c>
      <c r="I817" s="57" t="s">
        <v>12</v>
      </c>
      <c r="J817" s="58">
        <v>1696.80766954417</v>
      </c>
      <c r="K817" s="59">
        <v>0.61279470700705396</v>
      </c>
      <c r="L817" s="26">
        <f t="shared" si="51"/>
        <v>2.0460937047251195</v>
      </c>
      <c r="M817" s="60">
        <v>38.771722564923849</v>
      </c>
      <c r="N817" s="61" t="s">
        <v>29</v>
      </c>
      <c r="O817" s="24">
        <f t="shared" si="55"/>
        <v>0</v>
      </c>
      <c r="P817" s="163">
        <f t="shared" si="56"/>
        <v>0</v>
      </c>
      <c r="Q817" s="166">
        <v>24</v>
      </c>
      <c r="R817" s="166">
        <v>1</v>
      </c>
      <c r="S817" s="166">
        <v>1</v>
      </c>
      <c r="T817" s="20"/>
      <c r="U817" s="20"/>
      <c r="V817" s="20"/>
      <c r="W817" s="20"/>
      <c r="X817" s="20"/>
      <c r="Y817" s="20"/>
      <c r="Z817" s="6"/>
      <c r="AA817" s="6"/>
      <c r="AB817" s="111"/>
      <c r="AC817" s="24"/>
      <c r="AI817" s="111"/>
      <c r="AM817" s="111"/>
    </row>
    <row r="818" spans="1:39" x14ac:dyDescent="0.25">
      <c r="A818" s="10"/>
      <c r="B818" s="10"/>
      <c r="C818" s="2" t="s">
        <v>668</v>
      </c>
      <c r="D818" s="39" t="s">
        <v>548</v>
      </c>
      <c r="E818" s="38" t="s">
        <v>31</v>
      </c>
      <c r="F818" s="38">
        <v>3</v>
      </c>
      <c r="G818" s="41">
        <v>1.1906577693040992</v>
      </c>
      <c r="H818" s="41">
        <v>1.1564750324636999</v>
      </c>
      <c r="I818" s="57" t="s">
        <v>12</v>
      </c>
      <c r="J818" s="58">
        <v>1696.80766954417</v>
      </c>
      <c r="K818" s="59">
        <v>0.61279470700705396</v>
      </c>
      <c r="L818" s="26">
        <f t="shared" si="51"/>
        <v>2.0657640437193745</v>
      </c>
      <c r="M818" s="60">
        <v>39.297557081651476</v>
      </c>
      <c r="N818" s="61" t="s">
        <v>29</v>
      </c>
      <c r="O818" s="24">
        <f t="shared" si="55"/>
        <v>0</v>
      </c>
      <c r="P818" s="163">
        <f t="shared" si="56"/>
        <v>0</v>
      </c>
      <c r="Q818" s="166">
        <v>25</v>
      </c>
      <c r="R818" s="166">
        <v>1</v>
      </c>
      <c r="S818" s="166">
        <v>1</v>
      </c>
      <c r="T818" s="20"/>
      <c r="U818" s="20"/>
      <c r="V818" s="20"/>
      <c r="W818" s="20"/>
      <c r="X818" s="20"/>
      <c r="Y818" s="20"/>
      <c r="Z818" s="6"/>
      <c r="AA818" s="6"/>
      <c r="AB818" s="111"/>
      <c r="AC818" s="24"/>
      <c r="AI818" s="111"/>
      <c r="AM818" s="111"/>
    </row>
    <row r="819" spans="1:39" x14ac:dyDescent="0.25">
      <c r="A819" s="10"/>
      <c r="B819" s="10"/>
      <c r="C819" s="2" t="s">
        <v>668</v>
      </c>
      <c r="D819" s="39" t="s">
        <v>548</v>
      </c>
      <c r="E819" s="38" t="s">
        <v>32</v>
      </c>
      <c r="F819" s="38">
        <v>1</v>
      </c>
      <c r="G819" s="41">
        <v>1.1972161172161171</v>
      </c>
      <c r="H819" s="41">
        <v>1.1930240210595591</v>
      </c>
      <c r="I819" s="57" t="s">
        <v>12</v>
      </c>
      <c r="J819" s="58">
        <v>1696.80766954417</v>
      </c>
      <c r="K819" s="59">
        <v>0.61279470700705396</v>
      </c>
      <c r="L819" s="26">
        <f t="shared" si="51"/>
        <v>2.0771426276014311</v>
      </c>
      <c r="M819" s="60">
        <v>38.790399980735856</v>
      </c>
      <c r="N819" s="61" t="s">
        <v>29</v>
      </c>
      <c r="O819" s="24">
        <f t="shared" si="55"/>
        <v>0</v>
      </c>
      <c r="P819" s="163">
        <f t="shared" si="56"/>
        <v>1</v>
      </c>
      <c r="Q819" s="166">
        <v>26</v>
      </c>
      <c r="R819" s="166">
        <v>1</v>
      </c>
      <c r="S819" s="166">
        <v>1</v>
      </c>
      <c r="T819" s="20"/>
      <c r="U819" s="20"/>
      <c r="V819" s="20"/>
      <c r="W819" s="20"/>
      <c r="X819" s="20"/>
      <c r="Y819" s="20"/>
      <c r="Z819" s="6"/>
      <c r="AA819" s="6"/>
      <c r="AB819" s="111"/>
      <c r="AC819" s="24"/>
      <c r="AI819" s="111"/>
      <c r="AM819" s="111"/>
    </row>
    <row r="820" spans="1:39" x14ac:dyDescent="0.25">
      <c r="A820" s="10"/>
      <c r="B820" s="10"/>
      <c r="C820" s="2" t="s">
        <v>668</v>
      </c>
      <c r="D820" s="39" t="s">
        <v>548</v>
      </c>
      <c r="E820" s="38" t="s">
        <v>32</v>
      </c>
      <c r="F820" s="38">
        <v>2</v>
      </c>
      <c r="G820" s="41">
        <v>1.1758346886061417</v>
      </c>
      <c r="H820" s="41">
        <v>1.1828030251413775</v>
      </c>
      <c r="I820" s="57" t="s">
        <v>12</v>
      </c>
      <c r="J820" s="58">
        <v>1696.80766954417</v>
      </c>
      <c r="K820" s="59">
        <v>0.61279470700705396</v>
      </c>
      <c r="L820" s="26">
        <f t="shared" si="51"/>
        <v>2.0400463371605135</v>
      </c>
      <c r="M820" s="60">
        <v>38.602589027226998</v>
      </c>
      <c r="N820" s="61" t="s">
        <v>29</v>
      </c>
      <c r="O820" s="24">
        <f t="shared" si="55"/>
        <v>0</v>
      </c>
      <c r="P820" s="163">
        <f t="shared" si="56"/>
        <v>0</v>
      </c>
      <c r="Q820" s="166">
        <v>27</v>
      </c>
      <c r="R820" s="166">
        <v>1</v>
      </c>
      <c r="S820" s="166">
        <v>1</v>
      </c>
      <c r="T820" s="20"/>
      <c r="U820" s="20"/>
      <c r="V820" s="20"/>
      <c r="W820" s="20"/>
      <c r="X820" s="20"/>
      <c r="Y820" s="20"/>
      <c r="Z820" s="6"/>
      <c r="AA820" s="6"/>
      <c r="AB820" s="111"/>
      <c r="AC820" s="24"/>
      <c r="AI820" s="111"/>
      <c r="AM820" s="111"/>
    </row>
    <row r="821" spans="1:39" x14ac:dyDescent="0.25">
      <c r="A821" s="10"/>
      <c r="B821" s="10"/>
      <c r="C821" s="2" t="s">
        <v>668</v>
      </c>
      <c r="D821" s="39" t="s">
        <v>548</v>
      </c>
      <c r="E821" s="38" t="s">
        <v>32</v>
      </c>
      <c r="F821" s="38">
        <v>3</v>
      </c>
      <c r="G821" s="41">
        <v>1.1659636295463067</v>
      </c>
      <c r="H821" s="41">
        <v>1.1728528681479595</v>
      </c>
      <c r="I821" s="57" t="s">
        <v>12</v>
      </c>
      <c r="J821" s="58">
        <v>1696.80766954417</v>
      </c>
      <c r="K821" s="59">
        <v>0.61279470700705396</v>
      </c>
      <c r="L821" s="26">
        <f t="shared" si="51"/>
        <v>2.0229202750753892</v>
      </c>
      <c r="M821" s="60">
        <v>38.602940038806054</v>
      </c>
      <c r="N821" s="61" t="s">
        <v>29</v>
      </c>
      <c r="O821" s="24">
        <f t="shared" si="55"/>
        <v>0</v>
      </c>
      <c r="P821" s="163">
        <f t="shared" si="56"/>
        <v>0</v>
      </c>
      <c r="Q821" s="166">
        <v>28</v>
      </c>
      <c r="R821" s="166">
        <v>1</v>
      </c>
      <c r="S821" s="166">
        <v>1</v>
      </c>
      <c r="T821" s="20"/>
      <c r="U821" s="20"/>
      <c r="V821" s="20"/>
      <c r="W821" s="20"/>
      <c r="X821" s="20"/>
      <c r="Y821" s="20"/>
      <c r="Z821" s="6"/>
      <c r="AA821" s="6"/>
      <c r="AB821" s="111"/>
      <c r="AC821" s="24"/>
      <c r="AI821" s="111"/>
      <c r="AM821" s="111"/>
    </row>
    <row r="822" spans="1:39" x14ac:dyDescent="0.25">
      <c r="A822" s="10"/>
      <c r="B822" s="10"/>
      <c r="C822" s="8"/>
      <c r="D822" s="62"/>
      <c r="E822" s="116"/>
      <c r="F822" s="116"/>
      <c r="G822" s="81"/>
      <c r="H822" s="81"/>
      <c r="I822" s="63"/>
      <c r="J822" s="64"/>
      <c r="K822" s="65"/>
      <c r="L822" s="50"/>
      <c r="M822" s="73"/>
      <c r="N822" s="74"/>
      <c r="O822" s="163"/>
      <c r="P822" s="163"/>
      <c r="Q822" s="166"/>
      <c r="R822" s="166"/>
      <c r="S822" s="166"/>
      <c r="T822" s="46"/>
      <c r="U822" s="46"/>
      <c r="V822" s="46"/>
      <c r="W822" s="46"/>
      <c r="X822" s="46"/>
      <c r="Y822" s="46"/>
      <c r="Z822" s="17"/>
      <c r="AA822" s="17"/>
      <c r="AB822" s="111"/>
      <c r="AC822" s="111"/>
      <c r="AD822" s="43"/>
      <c r="AE822" s="43"/>
      <c r="AF822" s="10"/>
      <c r="AG822" s="10"/>
      <c r="AH822" s="10"/>
      <c r="AI822" s="111"/>
      <c r="AJ822" s="43"/>
      <c r="AK822" s="43"/>
      <c r="AL822" s="43"/>
      <c r="AM822" s="111"/>
    </row>
    <row r="823" spans="1:39" x14ac:dyDescent="0.25">
      <c r="A823" s="10"/>
      <c r="B823" s="10"/>
      <c r="C823" s="2" t="s">
        <v>1010</v>
      </c>
      <c r="D823" t="s">
        <v>1693</v>
      </c>
      <c r="E823" s="38" t="s">
        <v>30</v>
      </c>
      <c r="F823" s="38">
        <v>1</v>
      </c>
      <c r="G823" s="41">
        <v>0.51088906676971479</v>
      </c>
      <c r="H823" s="41">
        <v>0.56169526232509071</v>
      </c>
      <c r="I823" s="57" t="s">
        <v>9</v>
      </c>
      <c r="J823" s="58">
        <v>3089.8867662399298</v>
      </c>
      <c r="K823" s="59">
        <v>0.60461148681394905</v>
      </c>
      <c r="L823" s="26">
        <f t="shared" si="51"/>
        <v>1.6140995566752656</v>
      </c>
      <c r="M823" s="60">
        <v>37.643805405002936</v>
      </c>
      <c r="N823" s="61" t="s">
        <v>29</v>
      </c>
      <c r="O823" s="24">
        <f t="shared" si="55"/>
        <v>1</v>
      </c>
      <c r="P823" s="163">
        <f t="shared" si="56"/>
        <v>1</v>
      </c>
      <c r="Q823" s="166">
        <v>1</v>
      </c>
      <c r="R823" s="166">
        <v>1</v>
      </c>
      <c r="S823" s="166">
        <v>1</v>
      </c>
      <c r="T823" s="27">
        <f>AVERAGE(L823:L844)</f>
        <v>1.6089865596483686</v>
      </c>
      <c r="U823" s="27">
        <f>STDEVA(L823:L844)</f>
        <v>1.5745192041369517E-2</v>
      </c>
      <c r="V823" s="24">
        <f>978*T823/AA823</f>
        <v>786.79442766805221</v>
      </c>
      <c r="W823" s="24">
        <f>978*U823/AA823</f>
        <v>7.6993989082296936</v>
      </c>
      <c r="X823" s="27">
        <f>AVERAGE(M823:M844)</f>
        <v>37.650484851952463</v>
      </c>
      <c r="Y823" s="27">
        <f>STDEVA(M823:M844)</f>
        <v>0.16450358463570658</v>
      </c>
      <c r="Z823" s="6">
        <v>34</v>
      </c>
      <c r="AA823" s="6">
        <v>2</v>
      </c>
      <c r="AB823" s="111"/>
      <c r="AC823" s="25">
        <f>SUM(O823:O844)</f>
        <v>2</v>
      </c>
      <c r="AD823" s="25">
        <f>SUM(P823:P844)</f>
        <v>22</v>
      </c>
      <c r="AE823" s="25">
        <f>SUM(R823:R844)</f>
        <v>22</v>
      </c>
      <c r="AF823" s="23">
        <v>2</v>
      </c>
      <c r="AG823" s="23">
        <v>22</v>
      </c>
      <c r="AH823" s="25">
        <f>SUM(S823:S844)</f>
        <v>22</v>
      </c>
      <c r="AI823" s="111"/>
      <c r="AJ823" s="23">
        <v>1</v>
      </c>
      <c r="AM823" s="111"/>
    </row>
    <row r="824" spans="1:39" x14ac:dyDescent="0.25">
      <c r="A824" s="10"/>
      <c r="B824" s="10"/>
      <c r="C824" s="2" t="s">
        <v>1010</v>
      </c>
      <c r="D824" t="s">
        <v>1693</v>
      </c>
      <c r="E824" s="38" t="s">
        <v>31</v>
      </c>
      <c r="F824" s="38">
        <v>1</v>
      </c>
      <c r="G824" s="41">
        <v>0.5094906226981698</v>
      </c>
      <c r="H824" s="41">
        <v>0.56147382029734971</v>
      </c>
      <c r="I824" s="57" t="s">
        <v>9</v>
      </c>
      <c r="J824" s="58">
        <v>3089.8867662399298</v>
      </c>
      <c r="K824" s="59">
        <v>0.60461148681394905</v>
      </c>
      <c r="L824" s="26">
        <f t="shared" si="51"/>
        <v>1.6096813216752719</v>
      </c>
      <c r="M824" s="60">
        <v>37.595897076358263</v>
      </c>
      <c r="N824" s="61" t="s">
        <v>29</v>
      </c>
      <c r="O824" s="24">
        <f t="shared" si="55"/>
        <v>0</v>
      </c>
      <c r="P824" s="163">
        <f t="shared" si="56"/>
        <v>1</v>
      </c>
      <c r="Q824" s="166">
        <v>2</v>
      </c>
      <c r="R824" s="166">
        <v>1</v>
      </c>
      <c r="S824" s="166">
        <v>1</v>
      </c>
      <c r="T824" s="20"/>
      <c r="U824" s="20"/>
      <c r="V824" s="20"/>
      <c r="W824" s="20"/>
      <c r="X824" s="20"/>
      <c r="Y824" s="20"/>
      <c r="Z824" s="6"/>
      <c r="AA824" s="6"/>
      <c r="AB824" s="111"/>
      <c r="AC824" s="24"/>
      <c r="AI824" s="111"/>
      <c r="AM824" s="111"/>
    </row>
    <row r="825" spans="1:39" x14ac:dyDescent="0.25">
      <c r="A825" s="10"/>
      <c r="B825" s="10"/>
      <c r="C825" s="2" t="s">
        <v>1010</v>
      </c>
      <c r="D825" t="s">
        <v>1693</v>
      </c>
      <c r="E825" s="38" t="s">
        <v>32</v>
      </c>
      <c r="F825" s="38">
        <v>1</v>
      </c>
      <c r="G825" s="41">
        <v>0.51416122004357301</v>
      </c>
      <c r="H825" s="41">
        <v>0.56540687028491898</v>
      </c>
      <c r="I825" s="57" t="s">
        <v>9</v>
      </c>
      <c r="J825" s="58">
        <v>3089.8867662399298</v>
      </c>
      <c r="K825" s="59">
        <v>0.60461148681394905</v>
      </c>
      <c r="L825" s="26">
        <f t="shared" si="51"/>
        <v>1.6244375762028762</v>
      </c>
      <c r="M825" s="60">
        <v>37.639688934450469</v>
      </c>
      <c r="N825" s="61" t="s">
        <v>29</v>
      </c>
      <c r="O825" s="24">
        <f t="shared" si="55"/>
        <v>0</v>
      </c>
      <c r="P825" s="163">
        <f t="shared" si="56"/>
        <v>1</v>
      </c>
      <c r="Q825" s="166">
        <v>3</v>
      </c>
      <c r="R825" s="166">
        <v>1</v>
      </c>
      <c r="S825" s="166">
        <v>1</v>
      </c>
      <c r="T825" s="20"/>
      <c r="U825" s="20"/>
      <c r="V825" s="20"/>
      <c r="W825" s="20"/>
      <c r="X825" s="20"/>
      <c r="Y825" s="20"/>
      <c r="Z825" s="6"/>
      <c r="AA825" s="6"/>
      <c r="AB825" s="111"/>
      <c r="AC825" s="24"/>
      <c r="AI825" s="111"/>
      <c r="AM825" s="111"/>
    </row>
    <row r="826" spans="1:39" x14ac:dyDescent="0.25">
      <c r="A826" s="10"/>
      <c r="B826" s="10"/>
      <c r="C826" s="2" t="s">
        <v>1010</v>
      </c>
      <c r="D826" t="s">
        <v>1693</v>
      </c>
      <c r="E826" s="38" t="s">
        <v>33</v>
      </c>
      <c r="F826" s="38">
        <v>1</v>
      </c>
      <c r="G826" s="41">
        <v>0.51456931546460538</v>
      </c>
      <c r="H826" s="41">
        <v>0.56053796730916472</v>
      </c>
      <c r="I826" s="57" t="s">
        <v>9</v>
      </c>
      <c r="J826" s="58">
        <v>3089.8867662399298</v>
      </c>
      <c r="K826" s="59">
        <v>0.60461148681394905</v>
      </c>
      <c r="L826" s="26">
        <f t="shared" si="51"/>
        <v>1.6257269101914353</v>
      </c>
      <c r="M826" s="60">
        <v>37.831967804039536</v>
      </c>
      <c r="N826" s="61" t="s">
        <v>29</v>
      </c>
      <c r="O826" s="24">
        <f t="shared" si="55"/>
        <v>0</v>
      </c>
      <c r="P826" s="163">
        <f t="shared" si="56"/>
        <v>1</v>
      </c>
      <c r="Q826" s="166">
        <v>4</v>
      </c>
      <c r="R826" s="166">
        <v>1</v>
      </c>
      <c r="S826" s="166">
        <v>1</v>
      </c>
      <c r="T826" s="20"/>
      <c r="U826" s="20"/>
      <c r="V826" s="20"/>
      <c r="W826" s="20"/>
      <c r="X826" s="20"/>
      <c r="Y826" s="20"/>
      <c r="Z826" s="6"/>
      <c r="AA826" s="6"/>
      <c r="AB826" s="111"/>
      <c r="AC826" s="24"/>
      <c r="AI826" s="111"/>
      <c r="AM826" s="111"/>
    </row>
    <row r="827" spans="1:39" x14ac:dyDescent="0.25">
      <c r="A827" s="10"/>
      <c r="B827" s="10"/>
      <c r="C827" s="2" t="s">
        <v>1010</v>
      </c>
      <c r="D827" t="s">
        <v>1693</v>
      </c>
      <c r="E827" s="38" t="s">
        <v>34</v>
      </c>
      <c r="F827" s="38">
        <v>1</v>
      </c>
      <c r="G827" s="41">
        <v>0.50910797085449333</v>
      </c>
      <c r="H827" s="41">
        <v>0.5591048140396071</v>
      </c>
      <c r="I827" s="57" t="s">
        <v>9</v>
      </c>
      <c r="J827" s="58">
        <v>3089.8867662399298</v>
      </c>
      <c r="K827" s="59">
        <v>0.60461148681394905</v>
      </c>
      <c r="L827" s="26">
        <f t="shared" si="51"/>
        <v>1.6084723739576305</v>
      </c>
      <c r="M827" s="60">
        <v>37.666859874128932</v>
      </c>
      <c r="N827" s="61" t="s">
        <v>29</v>
      </c>
      <c r="O827" s="24">
        <f t="shared" si="55"/>
        <v>0</v>
      </c>
      <c r="P827" s="163">
        <f t="shared" si="56"/>
        <v>1</v>
      </c>
      <c r="Q827" s="166">
        <v>5</v>
      </c>
      <c r="R827" s="166">
        <v>1</v>
      </c>
      <c r="S827" s="166">
        <v>1</v>
      </c>
      <c r="T827" s="20"/>
      <c r="U827" s="20"/>
      <c r="V827" s="20"/>
      <c r="W827" s="20"/>
      <c r="X827" s="20"/>
      <c r="Y827" s="20"/>
      <c r="Z827" s="6"/>
      <c r="AA827" s="6"/>
      <c r="AB827" s="111"/>
      <c r="AC827" s="24"/>
      <c r="AI827" s="111"/>
      <c r="AM827" s="111"/>
    </row>
    <row r="828" spans="1:39" x14ac:dyDescent="0.25">
      <c r="A828" s="10"/>
      <c r="B828" s="10"/>
      <c r="C828" s="2" t="s">
        <v>1010</v>
      </c>
      <c r="D828" t="s">
        <v>1693</v>
      </c>
      <c r="E828" s="38" t="s">
        <v>518</v>
      </c>
      <c r="F828" s="38">
        <v>1</v>
      </c>
      <c r="G828" s="41">
        <v>0.51297376919154725</v>
      </c>
      <c r="H828" s="41">
        <v>0.55971455945026261</v>
      </c>
      <c r="I828" s="57" t="s">
        <v>9</v>
      </c>
      <c r="J828" s="58">
        <v>3089.8867662399298</v>
      </c>
      <c r="K828" s="59">
        <v>0.60461148681394905</v>
      </c>
      <c r="L828" s="26">
        <f t="shared" si="51"/>
        <v>1.6206859517926155</v>
      </c>
      <c r="M828" s="60">
        <v>37.798718780523522</v>
      </c>
      <c r="N828" s="61" t="s">
        <v>29</v>
      </c>
      <c r="O828" s="24">
        <f t="shared" si="55"/>
        <v>0</v>
      </c>
      <c r="P828" s="163">
        <f t="shared" si="56"/>
        <v>1</v>
      </c>
      <c r="Q828" s="166">
        <v>6</v>
      </c>
      <c r="R828" s="166">
        <v>1</v>
      </c>
      <c r="S828" s="166">
        <v>1</v>
      </c>
      <c r="T828" s="20"/>
      <c r="U828" s="20"/>
      <c r="V828" s="20"/>
      <c r="W828" s="20"/>
      <c r="X828" s="20"/>
      <c r="Y828" s="20"/>
      <c r="Z828" s="6"/>
      <c r="AA828" s="6"/>
      <c r="AB828" s="111"/>
      <c r="AC828" s="24"/>
      <c r="AI828" s="111"/>
      <c r="AM828" s="111"/>
    </row>
    <row r="829" spans="1:39" x14ac:dyDescent="0.25">
      <c r="A829" s="10"/>
      <c r="B829" s="10"/>
      <c r="C829" s="2" t="s">
        <v>1010</v>
      </c>
      <c r="D829" t="s">
        <v>1693</v>
      </c>
      <c r="E829" s="38" t="s">
        <v>519</v>
      </c>
      <c r="F829" s="38">
        <v>1</v>
      </c>
      <c r="G829" s="41">
        <v>0.50489514458412554</v>
      </c>
      <c r="H829" s="41">
        <v>0.55285448660560566</v>
      </c>
      <c r="I829" s="57" t="s">
        <v>9</v>
      </c>
      <c r="J829" s="58">
        <v>3089.8867662399298</v>
      </c>
      <c r="K829" s="59">
        <v>0.60461148681394905</v>
      </c>
      <c r="L829" s="26">
        <f t="shared" si="51"/>
        <v>1.5951623983530527</v>
      </c>
      <c r="M829" s="60">
        <v>37.726633895028982</v>
      </c>
      <c r="N829" s="61" t="s">
        <v>29</v>
      </c>
      <c r="O829" s="24">
        <f t="shared" si="55"/>
        <v>0</v>
      </c>
      <c r="P829" s="163">
        <f t="shared" si="56"/>
        <v>1</v>
      </c>
      <c r="Q829" s="166">
        <v>7</v>
      </c>
      <c r="R829" s="166">
        <v>1</v>
      </c>
      <c r="S829" s="166">
        <v>1</v>
      </c>
      <c r="T829" s="20"/>
      <c r="U829" s="20"/>
      <c r="V829" s="20"/>
      <c r="W829" s="20"/>
      <c r="X829" s="20"/>
      <c r="Y829" s="20"/>
      <c r="Z829" s="6"/>
      <c r="AA829" s="6"/>
      <c r="AB829" s="111"/>
      <c r="AC829" s="24"/>
      <c r="AI829" s="111"/>
      <c r="AM829" s="111"/>
    </row>
    <row r="830" spans="1:39" x14ac:dyDescent="0.25">
      <c r="A830" s="10"/>
      <c r="B830" s="10"/>
      <c r="C830" s="2" t="s">
        <v>1010</v>
      </c>
      <c r="D830" t="s">
        <v>1693</v>
      </c>
      <c r="E830" s="38" t="s">
        <v>520</v>
      </c>
      <c r="F830" s="38">
        <v>1</v>
      </c>
      <c r="G830" s="41">
        <v>0.51060932713037566</v>
      </c>
      <c r="H830" s="41">
        <v>0.56565553050488493</v>
      </c>
      <c r="I830" s="57" t="s">
        <v>9</v>
      </c>
      <c r="J830" s="58">
        <v>3089.8867662399298</v>
      </c>
      <c r="K830" s="59">
        <v>0.60461148681394905</v>
      </c>
      <c r="L830" s="26">
        <f t="shared" si="51"/>
        <v>1.6132157490990009</v>
      </c>
      <c r="M830" s="60">
        <v>37.489013530178582</v>
      </c>
      <c r="N830" s="61" t="s">
        <v>29</v>
      </c>
      <c r="O830" s="24">
        <f t="shared" si="55"/>
        <v>0</v>
      </c>
      <c r="P830" s="163">
        <f t="shared" si="56"/>
        <v>1</v>
      </c>
      <c r="Q830" s="166">
        <v>8</v>
      </c>
      <c r="R830" s="166">
        <v>1</v>
      </c>
      <c r="S830" s="166">
        <v>1</v>
      </c>
      <c r="T830" s="20"/>
      <c r="U830" s="20"/>
      <c r="V830" s="20"/>
      <c r="W830" s="20"/>
      <c r="X830" s="20"/>
      <c r="Y830" s="20"/>
      <c r="Z830" s="6"/>
      <c r="AA830" s="6"/>
      <c r="AB830" s="111"/>
      <c r="AC830" s="24"/>
      <c r="AI830" s="111"/>
      <c r="AM830" s="111"/>
    </row>
    <row r="831" spans="1:39" x14ac:dyDescent="0.25">
      <c r="A831" s="10"/>
      <c r="B831" s="10"/>
      <c r="C831" s="2" t="s">
        <v>1010</v>
      </c>
      <c r="D831" t="s">
        <v>1693</v>
      </c>
      <c r="E831" s="38" t="s">
        <v>521</v>
      </c>
      <c r="F831" s="38">
        <v>1</v>
      </c>
      <c r="G831" s="41">
        <v>0.51324549430346245</v>
      </c>
      <c r="H831" s="41">
        <v>0.56139893842196109</v>
      </c>
      <c r="I831" s="57" t="s">
        <v>9</v>
      </c>
      <c r="J831" s="58">
        <v>3089.8867662399298</v>
      </c>
      <c r="K831" s="59">
        <v>0.60461148681394905</v>
      </c>
      <c r="L831" s="26">
        <f t="shared" si="51"/>
        <v>1.6215444383236606</v>
      </c>
      <c r="M831" s="60">
        <v>37.74835282576128</v>
      </c>
      <c r="N831" s="61" t="s">
        <v>29</v>
      </c>
      <c r="O831" s="24">
        <f t="shared" si="55"/>
        <v>0</v>
      </c>
      <c r="P831" s="163">
        <f t="shared" si="56"/>
        <v>1</v>
      </c>
      <c r="Q831" s="166">
        <v>9</v>
      </c>
      <c r="R831" s="166">
        <v>1</v>
      </c>
      <c r="S831" s="166">
        <v>1</v>
      </c>
      <c r="T831" s="20"/>
      <c r="U831" s="20"/>
      <c r="V831" s="20"/>
      <c r="W831" s="20"/>
      <c r="X831" s="20"/>
      <c r="Y831" s="20"/>
      <c r="Z831" s="6"/>
      <c r="AA831" s="6"/>
      <c r="AB831" s="111"/>
      <c r="AC831" s="24"/>
      <c r="AI831" s="111"/>
      <c r="AM831" s="111"/>
    </row>
    <row r="832" spans="1:39" x14ac:dyDescent="0.25">
      <c r="A832" s="10"/>
      <c r="B832" s="10"/>
      <c r="C832" s="2" t="s">
        <v>1010</v>
      </c>
      <c r="D832" t="s">
        <v>1693</v>
      </c>
      <c r="E832" s="38" t="s">
        <v>524</v>
      </c>
      <c r="F832" s="38">
        <v>1</v>
      </c>
      <c r="G832" s="41">
        <v>0.50945870535714288</v>
      </c>
      <c r="H832" s="41">
        <v>0.55680325715786716</v>
      </c>
      <c r="I832" s="57" t="s">
        <v>9</v>
      </c>
      <c r="J832" s="58">
        <v>3089.8867662399298</v>
      </c>
      <c r="K832" s="59">
        <v>0.60461148681394905</v>
      </c>
      <c r="L832" s="26">
        <f t="shared" si="51"/>
        <v>1.6095804822379995</v>
      </c>
      <c r="M832" s="60">
        <v>37.76492872014957</v>
      </c>
      <c r="N832" s="61" t="s">
        <v>29</v>
      </c>
      <c r="O832" s="24">
        <f t="shared" si="55"/>
        <v>0</v>
      </c>
      <c r="P832" s="163">
        <f t="shared" si="56"/>
        <v>1</v>
      </c>
      <c r="Q832" s="166">
        <v>10</v>
      </c>
      <c r="R832" s="166">
        <v>1</v>
      </c>
      <c r="S832" s="166">
        <v>1</v>
      </c>
      <c r="T832" s="20"/>
      <c r="U832" s="20"/>
      <c r="V832" s="20"/>
      <c r="W832" s="20"/>
      <c r="X832" s="20"/>
      <c r="Y832" s="20"/>
      <c r="Z832" s="6"/>
      <c r="AA832" s="6"/>
      <c r="AB832" s="111"/>
      <c r="AC832" s="24"/>
      <c r="AI832" s="111"/>
      <c r="AM832" s="111"/>
    </row>
    <row r="833" spans="1:39" x14ac:dyDescent="0.25">
      <c r="A833" s="10"/>
      <c r="B833" s="10"/>
      <c r="C833" s="2" t="s">
        <v>1010</v>
      </c>
      <c r="D833" t="s">
        <v>1693</v>
      </c>
      <c r="E833" s="38" t="s">
        <v>525</v>
      </c>
      <c r="F833" s="38">
        <v>1</v>
      </c>
      <c r="G833" s="41">
        <v>0.50996430277988591</v>
      </c>
      <c r="H833" s="41">
        <v>0.56459850406932677</v>
      </c>
      <c r="I833" s="57" t="s">
        <v>9</v>
      </c>
      <c r="J833" s="58">
        <v>3089.8867662399298</v>
      </c>
      <c r="K833" s="59">
        <v>0.60461148681394905</v>
      </c>
      <c r="L833" s="26">
        <f t="shared" si="51"/>
        <v>1.6111778634093477</v>
      </c>
      <c r="M833" s="60">
        <v>37.501426035834996</v>
      </c>
      <c r="N833" s="61" t="s">
        <v>29</v>
      </c>
      <c r="O833" s="24">
        <f t="shared" si="55"/>
        <v>0</v>
      </c>
      <c r="P833" s="163">
        <f t="shared" si="56"/>
        <v>1</v>
      </c>
      <c r="Q833" s="166">
        <v>11</v>
      </c>
      <c r="R833" s="166">
        <v>1</v>
      </c>
      <c r="S833" s="166">
        <v>1</v>
      </c>
      <c r="T833" s="20"/>
      <c r="U833" s="20"/>
      <c r="V833" s="20"/>
      <c r="W833" s="20"/>
      <c r="X833" s="20"/>
      <c r="Y833" s="20"/>
      <c r="Z833" s="6"/>
      <c r="AA833" s="6"/>
      <c r="AB833" s="111"/>
      <c r="AC833" s="24"/>
      <c r="AI833" s="111"/>
      <c r="AM833" s="111"/>
    </row>
    <row r="834" spans="1:39" x14ac:dyDescent="0.25">
      <c r="A834" s="10"/>
      <c r="B834" s="10"/>
      <c r="C834" s="2" t="s">
        <v>1010</v>
      </c>
      <c r="D834" t="s">
        <v>1695</v>
      </c>
      <c r="E834" s="38" t="s">
        <v>30</v>
      </c>
      <c r="F834" s="38">
        <v>1</v>
      </c>
      <c r="G834" s="41">
        <v>0.50893334458794059</v>
      </c>
      <c r="H834" s="41">
        <v>0.56395348837209303</v>
      </c>
      <c r="I834" s="57" t="s">
        <v>9</v>
      </c>
      <c r="J834" s="58">
        <v>3089.8867662399298</v>
      </c>
      <c r="K834" s="59">
        <v>0.60461148681394905</v>
      </c>
      <c r="L834" s="26">
        <f t="shared" si="51"/>
        <v>1.6079206608798606</v>
      </c>
      <c r="M834" s="60">
        <v>37.483399443103394</v>
      </c>
      <c r="N834" s="61" t="s">
        <v>29</v>
      </c>
      <c r="O834" s="24">
        <f t="shared" si="55"/>
        <v>1</v>
      </c>
      <c r="P834" s="163">
        <f t="shared" si="56"/>
        <v>1</v>
      </c>
      <c r="Q834" s="166">
        <v>12</v>
      </c>
      <c r="R834" s="166">
        <v>1</v>
      </c>
      <c r="S834" s="166">
        <v>1</v>
      </c>
      <c r="T834" s="20"/>
      <c r="U834" s="20"/>
      <c r="V834" s="20"/>
      <c r="W834" s="20"/>
      <c r="X834" s="20"/>
      <c r="Y834" s="20"/>
      <c r="Z834" s="6"/>
      <c r="AA834" s="6"/>
      <c r="AB834" s="111"/>
      <c r="AC834" s="24"/>
      <c r="AI834" s="111"/>
      <c r="AM834" s="111"/>
    </row>
    <row r="835" spans="1:39" x14ac:dyDescent="0.25">
      <c r="A835" s="10"/>
      <c r="B835" s="10"/>
      <c r="C835" s="2" t="s">
        <v>1010</v>
      </c>
      <c r="D835" t="s">
        <v>1695</v>
      </c>
      <c r="E835" s="38" t="s">
        <v>31</v>
      </c>
      <c r="F835" s="38">
        <v>1</v>
      </c>
      <c r="G835" s="41">
        <v>0.51122019635343618</v>
      </c>
      <c r="H835" s="41">
        <v>0.56562284453028</v>
      </c>
      <c r="I835" s="57" t="s">
        <v>9</v>
      </c>
      <c r="J835" s="58">
        <v>3089.8867662399298</v>
      </c>
      <c r="K835" s="59">
        <v>0.60461148681394905</v>
      </c>
      <c r="L835" s="26">
        <f t="shared" si="51"/>
        <v>1.6151457253037433</v>
      </c>
      <c r="M835" s="60">
        <v>37.514667269153236</v>
      </c>
      <c r="N835" s="61" t="s">
        <v>29</v>
      </c>
      <c r="O835" s="24">
        <f t="shared" si="55"/>
        <v>0</v>
      </c>
      <c r="P835" s="163">
        <f t="shared" si="56"/>
        <v>1</v>
      </c>
      <c r="Q835" s="166">
        <v>13</v>
      </c>
      <c r="R835" s="166">
        <v>1</v>
      </c>
      <c r="S835" s="166">
        <v>1</v>
      </c>
      <c r="T835" s="20"/>
      <c r="U835" s="20"/>
      <c r="V835" s="20"/>
      <c r="W835" s="20"/>
      <c r="X835" s="20"/>
      <c r="Y835" s="20"/>
      <c r="Z835" s="6"/>
      <c r="AA835" s="6"/>
      <c r="AB835" s="111"/>
      <c r="AC835" s="24"/>
      <c r="AI835" s="111"/>
      <c r="AM835" s="111"/>
    </row>
    <row r="836" spans="1:39" x14ac:dyDescent="0.25">
      <c r="A836" s="10"/>
      <c r="B836" s="10"/>
      <c r="C836" s="2" t="s">
        <v>1010</v>
      </c>
      <c r="D836" t="s">
        <v>1695</v>
      </c>
      <c r="E836" s="38" t="s">
        <v>32</v>
      </c>
      <c r="F836" s="38">
        <v>1</v>
      </c>
      <c r="G836" s="41">
        <v>0.5045708043465762</v>
      </c>
      <c r="H836" s="41">
        <v>0.54977782777434059</v>
      </c>
      <c r="I836" s="57" t="s">
        <v>9</v>
      </c>
      <c r="J836" s="58">
        <v>3089.8867662399298</v>
      </c>
      <c r="K836" s="59">
        <v>0.60461148681394905</v>
      </c>
      <c r="L836" s="26">
        <f t="shared" si="51"/>
        <v>1.5941376799402072</v>
      </c>
      <c r="M836" s="60">
        <v>37.82710319414587</v>
      </c>
      <c r="N836" s="61" t="s">
        <v>29</v>
      </c>
      <c r="O836" s="24">
        <f t="shared" si="55"/>
        <v>0</v>
      </c>
      <c r="P836" s="163">
        <f t="shared" si="56"/>
        <v>1</v>
      </c>
      <c r="Q836" s="166">
        <v>14</v>
      </c>
      <c r="R836" s="166">
        <v>1</v>
      </c>
      <c r="S836" s="166">
        <v>1</v>
      </c>
      <c r="T836" s="20"/>
      <c r="U836" s="20"/>
      <c r="V836" s="20"/>
      <c r="W836" s="20"/>
      <c r="X836" s="20"/>
      <c r="Y836" s="20"/>
      <c r="Z836" s="6"/>
      <c r="AA836" s="6"/>
      <c r="AB836" s="111"/>
      <c r="AC836" s="24"/>
      <c r="AI836" s="111"/>
      <c r="AM836" s="111"/>
    </row>
    <row r="837" spans="1:39" x14ac:dyDescent="0.25">
      <c r="A837" s="10"/>
      <c r="B837" s="10"/>
      <c r="C837" s="2" t="s">
        <v>1010</v>
      </c>
      <c r="D837" t="s">
        <v>1695</v>
      </c>
      <c r="E837" s="38" t="s">
        <v>33</v>
      </c>
      <c r="F837" s="38">
        <v>1</v>
      </c>
      <c r="G837" s="41">
        <v>0.51784546643417606</v>
      </c>
      <c r="H837" s="41">
        <v>0.5630443117708277</v>
      </c>
      <c r="I837" s="57" t="s">
        <v>9</v>
      </c>
      <c r="J837" s="58">
        <v>3089.8867662399298</v>
      </c>
      <c r="K837" s="59">
        <v>0.60461148681394905</v>
      </c>
      <c r="L837" s="26">
        <f t="shared" si="51"/>
        <v>1.636077560012581</v>
      </c>
      <c r="M837" s="60">
        <v>37.870264105621509</v>
      </c>
      <c r="N837" s="61" t="s">
        <v>29</v>
      </c>
      <c r="O837" s="24">
        <f t="shared" si="55"/>
        <v>0</v>
      </c>
      <c r="P837" s="163">
        <f t="shared" si="56"/>
        <v>1</v>
      </c>
      <c r="Q837" s="166">
        <v>15</v>
      </c>
      <c r="R837" s="166">
        <v>1</v>
      </c>
      <c r="S837" s="166">
        <v>1</v>
      </c>
      <c r="T837" s="20"/>
      <c r="U837" s="20"/>
      <c r="V837" s="20"/>
      <c r="W837" s="20"/>
      <c r="X837" s="20"/>
      <c r="Y837" s="20"/>
      <c r="Z837" s="6"/>
      <c r="AA837" s="6"/>
      <c r="AB837" s="111"/>
      <c r="AC837" s="24"/>
      <c r="AI837" s="111"/>
      <c r="AM837" s="111"/>
    </row>
    <row r="838" spans="1:39" x14ac:dyDescent="0.25">
      <c r="A838" s="10"/>
      <c r="B838" s="10"/>
      <c r="C838" s="2" t="s">
        <v>1010</v>
      </c>
      <c r="D838" t="s">
        <v>1695</v>
      </c>
      <c r="E838" s="38" t="s">
        <v>34</v>
      </c>
      <c r="F838" s="38">
        <v>1</v>
      </c>
      <c r="G838" s="41">
        <v>0.5108900165345801</v>
      </c>
      <c r="H838" s="41">
        <v>0.55933174771470318</v>
      </c>
      <c r="I838" s="57" t="s">
        <v>9</v>
      </c>
      <c r="J838" s="58">
        <v>3089.8867662399298</v>
      </c>
      <c r="K838" s="59">
        <v>0.60461148681394905</v>
      </c>
      <c r="L838" s="26">
        <f t="shared" si="51"/>
        <v>1.6141025573561327</v>
      </c>
      <c r="M838" s="60">
        <v>37.729803711952826</v>
      </c>
      <c r="N838" s="61" t="s">
        <v>29</v>
      </c>
      <c r="O838" s="24">
        <f t="shared" si="55"/>
        <v>0</v>
      </c>
      <c r="P838" s="163">
        <f t="shared" si="56"/>
        <v>1</v>
      </c>
      <c r="Q838" s="166">
        <v>16</v>
      </c>
      <c r="R838" s="166">
        <v>1</v>
      </c>
      <c r="S838" s="166">
        <v>1</v>
      </c>
      <c r="T838" s="20"/>
      <c r="U838" s="20"/>
      <c r="V838" s="20"/>
      <c r="W838" s="20"/>
      <c r="X838" s="20"/>
      <c r="Y838" s="20"/>
      <c r="Z838" s="6"/>
      <c r="AA838" s="6"/>
      <c r="AB838" s="111"/>
      <c r="AC838" s="24"/>
      <c r="AI838" s="111"/>
      <c r="AM838" s="111"/>
    </row>
    <row r="839" spans="1:39" x14ac:dyDescent="0.25">
      <c r="A839" s="10"/>
      <c r="B839" s="10"/>
      <c r="C839" s="2" t="s">
        <v>1010</v>
      </c>
      <c r="D839" t="s">
        <v>1695</v>
      </c>
      <c r="E839" s="38" t="s">
        <v>518</v>
      </c>
      <c r="F839" s="38">
        <v>1</v>
      </c>
      <c r="G839" s="41">
        <v>0.50915429089672382</v>
      </c>
      <c r="H839" s="41">
        <v>0.55502433193887135</v>
      </c>
      <c r="I839" s="57" t="s">
        <v>9</v>
      </c>
      <c r="J839" s="58">
        <v>3089.8867662399298</v>
      </c>
      <c r="K839" s="59">
        <v>0.60461148681394905</v>
      </c>
      <c r="L839" s="26">
        <f t="shared" si="51"/>
        <v>1.608618717194338</v>
      </c>
      <c r="M839" s="60">
        <v>37.817859105709992</v>
      </c>
      <c r="N839" s="61" t="s">
        <v>29</v>
      </c>
      <c r="O839" s="24">
        <f t="shared" si="55"/>
        <v>0</v>
      </c>
      <c r="P839" s="163">
        <f t="shared" si="56"/>
        <v>1</v>
      </c>
      <c r="Q839" s="166">
        <v>17</v>
      </c>
      <c r="R839" s="166">
        <v>1</v>
      </c>
      <c r="S839" s="166">
        <v>1</v>
      </c>
      <c r="T839" s="20"/>
      <c r="U839" s="20"/>
      <c r="V839" s="20"/>
      <c r="W839" s="20"/>
      <c r="X839" s="20"/>
      <c r="Y839" s="20"/>
      <c r="Z839" s="6"/>
      <c r="AA839" s="6"/>
      <c r="AB839" s="111"/>
      <c r="AC839" s="24"/>
      <c r="AI839" s="111"/>
      <c r="AM839" s="111"/>
    </row>
    <row r="840" spans="1:39" x14ac:dyDescent="0.25">
      <c r="A840" s="10"/>
      <c r="B840" s="10"/>
      <c r="C840" s="2" t="s">
        <v>1010</v>
      </c>
      <c r="D840" t="s">
        <v>1695</v>
      </c>
      <c r="E840" s="38" t="s">
        <v>519</v>
      </c>
      <c r="F840" s="38">
        <v>1</v>
      </c>
      <c r="G840" s="41">
        <v>0.4974944479243778</v>
      </c>
      <c r="H840" s="41">
        <v>0.55968711356512235</v>
      </c>
      <c r="I840" s="57" t="s">
        <v>9</v>
      </c>
      <c r="J840" s="58">
        <v>3089.8867662399298</v>
      </c>
      <c r="K840" s="59">
        <v>0.60461148681394905</v>
      </c>
      <c r="L840" s="26">
        <f t="shared" si="51"/>
        <v>1.5717806860116308</v>
      </c>
      <c r="M840" s="60">
        <v>37.172397752694067</v>
      </c>
      <c r="N840" s="61" t="s">
        <v>29</v>
      </c>
      <c r="O840" s="24">
        <f t="shared" si="55"/>
        <v>0</v>
      </c>
      <c r="P840" s="163">
        <f t="shared" si="56"/>
        <v>1</v>
      </c>
      <c r="Q840" s="166">
        <v>18</v>
      </c>
      <c r="R840" s="166">
        <v>1</v>
      </c>
      <c r="S840" s="166">
        <v>1</v>
      </c>
      <c r="T840" s="20"/>
      <c r="U840" s="20"/>
      <c r="V840" s="20"/>
      <c r="W840" s="20"/>
      <c r="X840" s="20"/>
      <c r="Y840" s="20"/>
      <c r="Z840" s="6"/>
      <c r="AA840" s="6"/>
      <c r="AB840" s="111"/>
      <c r="AC840" s="24"/>
      <c r="AI840" s="111"/>
      <c r="AM840" s="111"/>
    </row>
    <row r="841" spans="1:39" x14ac:dyDescent="0.25">
      <c r="A841" s="10"/>
      <c r="B841" s="10"/>
      <c r="C841" s="2" t="s">
        <v>1010</v>
      </c>
      <c r="D841" t="s">
        <v>1695</v>
      </c>
      <c r="E841" s="38" t="s">
        <v>520</v>
      </c>
      <c r="F841" s="38">
        <v>1</v>
      </c>
      <c r="G841" s="41">
        <v>0.50111933872911996</v>
      </c>
      <c r="H841" s="41">
        <v>0.55423929098966029</v>
      </c>
      <c r="I841" s="57" t="s">
        <v>9</v>
      </c>
      <c r="J841" s="58">
        <v>3089.8867662399298</v>
      </c>
      <c r="K841" s="59">
        <v>0.60461148681394905</v>
      </c>
      <c r="L841" s="26">
        <f t="shared" si="51"/>
        <v>1.5832331421738368</v>
      </c>
      <c r="M841" s="60">
        <v>37.522336361469996</v>
      </c>
      <c r="N841" s="61" t="s">
        <v>29</v>
      </c>
      <c r="O841" s="24">
        <f t="shared" si="55"/>
        <v>0</v>
      </c>
      <c r="P841" s="163">
        <f t="shared" si="56"/>
        <v>1</v>
      </c>
      <c r="Q841" s="166">
        <v>19</v>
      </c>
      <c r="R841" s="166">
        <v>1</v>
      </c>
      <c r="S841" s="166">
        <v>1</v>
      </c>
      <c r="T841" s="20"/>
      <c r="U841" s="20"/>
      <c r="V841" s="20"/>
      <c r="W841" s="20"/>
      <c r="X841" s="20"/>
      <c r="Y841" s="20"/>
      <c r="Z841" s="6"/>
      <c r="AA841" s="6"/>
      <c r="AB841" s="111"/>
      <c r="AC841" s="24"/>
      <c r="AI841" s="111"/>
      <c r="AM841" s="111"/>
    </row>
    <row r="842" spans="1:39" x14ac:dyDescent="0.25">
      <c r="A842" s="10"/>
      <c r="B842" s="10"/>
      <c r="C842" s="2" t="s">
        <v>1010</v>
      </c>
      <c r="D842" t="s">
        <v>1695</v>
      </c>
      <c r="E842" s="38" t="s">
        <v>521</v>
      </c>
      <c r="F842" s="38">
        <v>1</v>
      </c>
      <c r="G842" s="41">
        <v>0.50769806325361877</v>
      </c>
      <c r="H842" s="41">
        <v>0.55934178366395726</v>
      </c>
      <c r="I842" s="57" t="s">
        <v>9</v>
      </c>
      <c r="J842" s="58">
        <v>3089.8867662399298</v>
      </c>
      <c r="K842" s="59">
        <v>0.60461148681394905</v>
      </c>
      <c r="L842" s="26">
        <f t="shared" si="51"/>
        <v>1.6040179211584862</v>
      </c>
      <c r="M842" s="60">
        <v>37.601613892892416</v>
      </c>
      <c r="N842" s="61" t="s">
        <v>29</v>
      </c>
      <c r="O842" s="24">
        <f t="shared" ref="O842:O908" si="57">IF(D842=D841,0,1)</f>
        <v>0</v>
      </c>
      <c r="P842" s="163">
        <f t="shared" ref="P842:P908" si="58">IF(F842=1,1,0)</f>
        <v>1</v>
      </c>
      <c r="Q842" s="166">
        <v>20</v>
      </c>
      <c r="R842" s="166">
        <v>1</v>
      </c>
      <c r="S842" s="166">
        <v>1</v>
      </c>
      <c r="T842" s="20"/>
      <c r="U842" s="20"/>
      <c r="V842" s="20"/>
      <c r="W842" s="20"/>
      <c r="X842" s="20"/>
      <c r="Y842" s="20"/>
      <c r="Z842" s="6"/>
      <c r="AA842" s="6"/>
      <c r="AB842" s="111"/>
      <c r="AC842" s="24"/>
      <c r="AI842" s="111"/>
      <c r="AM842" s="111"/>
    </row>
    <row r="843" spans="1:39" x14ac:dyDescent="0.25">
      <c r="A843" s="10"/>
      <c r="B843" s="10"/>
      <c r="C843" s="2" t="s">
        <v>1010</v>
      </c>
      <c r="D843" t="s">
        <v>1695</v>
      </c>
      <c r="E843" s="38" t="s">
        <v>524</v>
      </c>
      <c r="F843" s="38">
        <v>1</v>
      </c>
      <c r="G843" s="41">
        <v>0.50069062803068154</v>
      </c>
      <c r="H843" s="41">
        <v>0.55239054771936247</v>
      </c>
      <c r="I843" s="57" t="s">
        <v>9</v>
      </c>
      <c r="J843" s="58">
        <v>3089.8867662399298</v>
      </c>
      <c r="K843" s="59">
        <v>0.60461148681394905</v>
      </c>
      <c r="L843" s="26">
        <f t="shared" si="51"/>
        <v>1.5818786764134583</v>
      </c>
      <c r="M843" s="60">
        <v>37.573153577218186</v>
      </c>
      <c r="N843" s="61" t="s">
        <v>29</v>
      </c>
      <c r="O843" s="24">
        <f t="shared" si="57"/>
        <v>0</v>
      </c>
      <c r="P843" s="163">
        <f t="shared" si="58"/>
        <v>1</v>
      </c>
      <c r="Q843" s="166">
        <v>21</v>
      </c>
      <c r="R843" s="166">
        <v>1</v>
      </c>
      <c r="S843" s="166">
        <v>1</v>
      </c>
      <c r="T843" s="20"/>
      <c r="U843" s="20"/>
      <c r="V843" s="20"/>
      <c r="W843" s="20"/>
      <c r="X843" s="20"/>
      <c r="Y843" s="20"/>
      <c r="Z843" s="6"/>
      <c r="AA843" s="6"/>
      <c r="AB843" s="111"/>
      <c r="AC843" s="24"/>
      <c r="AI843" s="111"/>
      <c r="AM843" s="111"/>
    </row>
    <row r="844" spans="1:39" x14ac:dyDescent="0.25">
      <c r="A844" s="10"/>
      <c r="B844" s="10"/>
      <c r="C844" s="2" t="s">
        <v>1010</v>
      </c>
      <c r="D844" t="s">
        <v>1695</v>
      </c>
      <c r="E844" s="38" t="s">
        <v>525</v>
      </c>
      <c r="F844" s="38">
        <v>1</v>
      </c>
      <c r="G844" s="41">
        <v>0.51497428361498898</v>
      </c>
      <c r="H844" s="41">
        <v>0.56211685224571495</v>
      </c>
      <c r="I844" s="57" t="s">
        <v>9</v>
      </c>
      <c r="J844" s="58">
        <v>3089.8867662399298</v>
      </c>
      <c r="K844" s="59">
        <v>0.60461148681394905</v>
      </c>
      <c r="L844" s="26">
        <f t="shared" si="51"/>
        <v>1.6270063639016796</v>
      </c>
      <c r="M844" s="60">
        <v>37.790775447535808</v>
      </c>
      <c r="N844" s="61" t="s">
        <v>29</v>
      </c>
      <c r="O844" s="24">
        <f t="shared" si="57"/>
        <v>0</v>
      </c>
      <c r="P844" s="163">
        <f t="shared" si="58"/>
        <v>1</v>
      </c>
      <c r="Q844" s="166">
        <v>22</v>
      </c>
      <c r="R844" s="166">
        <v>1</v>
      </c>
      <c r="S844" s="166">
        <v>1</v>
      </c>
      <c r="T844" s="20"/>
      <c r="U844" s="20"/>
      <c r="V844" s="20"/>
      <c r="W844" s="20"/>
      <c r="X844" s="20"/>
      <c r="Y844" s="20"/>
      <c r="Z844" s="6"/>
      <c r="AA844" s="6"/>
      <c r="AB844" s="111"/>
      <c r="AC844" s="24"/>
      <c r="AI844" s="111"/>
      <c r="AM844" s="111"/>
    </row>
    <row r="845" spans="1:39" x14ac:dyDescent="0.25">
      <c r="A845" s="10"/>
      <c r="B845" s="10"/>
      <c r="C845" s="8"/>
      <c r="D845" s="66"/>
      <c r="E845" s="66"/>
      <c r="F845" s="66"/>
      <c r="G845" s="81"/>
      <c r="H845" s="81"/>
      <c r="I845" s="63"/>
      <c r="J845" s="64"/>
      <c r="K845" s="65"/>
      <c r="L845" s="50"/>
      <c r="M845" s="73"/>
      <c r="N845" s="74"/>
      <c r="O845" s="163"/>
      <c r="P845" s="163"/>
      <c r="Q845" s="170"/>
      <c r="R845" s="170"/>
      <c r="S845" s="170"/>
      <c r="T845" s="93"/>
      <c r="U845" s="93"/>
      <c r="V845" s="93"/>
      <c r="W845" s="93"/>
      <c r="X845" s="93"/>
      <c r="Y845" s="93"/>
      <c r="Z845" s="97"/>
      <c r="AA845" s="97"/>
      <c r="AB845" s="111"/>
      <c r="AC845" s="112"/>
      <c r="AD845" s="112"/>
      <c r="AE845" s="112"/>
      <c r="AF845" s="112"/>
      <c r="AG845" s="112"/>
      <c r="AH845" s="112"/>
      <c r="AI845" s="111"/>
      <c r="AJ845" s="112"/>
      <c r="AK845" s="112"/>
      <c r="AL845" s="112"/>
      <c r="AM845" s="111"/>
    </row>
    <row r="846" spans="1:39" x14ac:dyDescent="0.25">
      <c r="A846" s="10"/>
      <c r="B846" s="10"/>
      <c r="C846" s="2" t="s">
        <v>669</v>
      </c>
      <c r="D846" s="39" t="s">
        <v>545</v>
      </c>
      <c r="E846" s="38" t="s">
        <v>30</v>
      </c>
      <c r="F846" s="38">
        <v>1</v>
      </c>
      <c r="G846" s="41">
        <v>1.4715393225819824</v>
      </c>
      <c r="H846" s="41">
        <v>1.417909836065574</v>
      </c>
      <c r="I846" s="57" t="s">
        <v>12</v>
      </c>
      <c r="J846" s="58">
        <v>1696.80766954417</v>
      </c>
      <c r="K846" s="59">
        <v>0.61279470700705407</v>
      </c>
      <c r="L846" s="26">
        <f t="shared" si="51"/>
        <v>2.5530871253506549</v>
      </c>
      <c r="M846" s="60">
        <v>39.454681990797837</v>
      </c>
      <c r="N846" s="61" t="s">
        <v>29</v>
      </c>
      <c r="O846" s="24">
        <f t="shared" si="57"/>
        <v>1</v>
      </c>
      <c r="P846" s="163">
        <f t="shared" si="58"/>
        <v>1</v>
      </c>
      <c r="Q846" s="166">
        <v>1</v>
      </c>
      <c r="R846" s="166">
        <v>1</v>
      </c>
      <c r="S846" s="166">
        <v>1</v>
      </c>
      <c r="T846" s="27">
        <f>AVERAGE(L846:L851)</f>
        <v>2.5301704480589313</v>
      </c>
      <c r="U846" s="27">
        <f>STDEVA(L846:L851)</f>
        <v>3.3651945089046779E-2</v>
      </c>
      <c r="V846" s="24">
        <f>978*T846/AA846</f>
        <v>1237.2533491008173</v>
      </c>
      <c r="W846" s="24">
        <f>978*U846/AA846</f>
        <v>16.455801148543877</v>
      </c>
      <c r="X846" s="27">
        <f>AVERAGE(M846:M851)</f>
        <v>39.484002799225941</v>
      </c>
      <c r="Y846" s="27">
        <f>STDEVA(M846:M851)</f>
        <v>0.36267437998814939</v>
      </c>
      <c r="Z846" s="6">
        <v>34</v>
      </c>
      <c r="AA846" s="6">
        <v>2</v>
      </c>
      <c r="AB846" s="111"/>
      <c r="AC846" s="25">
        <f>SUM(O846:O851)</f>
        <v>1</v>
      </c>
      <c r="AD846" s="25">
        <f>SUM(P846:P851)</f>
        <v>2</v>
      </c>
      <c r="AE846" s="25">
        <f>SUM(R846:R851)</f>
        <v>6</v>
      </c>
      <c r="AF846" s="24">
        <v>1</v>
      </c>
      <c r="AG846" s="23">
        <v>2</v>
      </c>
      <c r="AH846" s="25">
        <f>SUM(S846:S851)</f>
        <v>6</v>
      </c>
      <c r="AI846" s="111"/>
      <c r="AJ846" s="23">
        <v>1</v>
      </c>
      <c r="AM846" s="111"/>
    </row>
    <row r="847" spans="1:39" x14ac:dyDescent="0.25">
      <c r="A847" s="10"/>
      <c r="B847" s="10"/>
      <c r="C847" s="2" t="s">
        <v>669</v>
      </c>
      <c r="D847" s="39" t="s">
        <v>545</v>
      </c>
      <c r="E847" s="38" t="s">
        <v>30</v>
      </c>
      <c r="F847" s="38">
        <v>2</v>
      </c>
      <c r="G847" s="41">
        <v>1.4680717338473142</v>
      </c>
      <c r="H847" s="41">
        <v>1.4169344333478071</v>
      </c>
      <c r="I847" s="57" t="s">
        <v>12</v>
      </c>
      <c r="J847" s="58">
        <v>1696.80766954417</v>
      </c>
      <c r="K847" s="59">
        <v>0.61279470700705407</v>
      </c>
      <c r="L847" s="26">
        <f t="shared" si="51"/>
        <v>2.5470709380706853</v>
      </c>
      <c r="M847" s="60">
        <v>39.421889136271474</v>
      </c>
      <c r="N847" s="61" t="s">
        <v>29</v>
      </c>
      <c r="O847" s="24">
        <f t="shared" si="57"/>
        <v>0</v>
      </c>
      <c r="P847" s="163">
        <f t="shared" si="58"/>
        <v>0</v>
      </c>
      <c r="Q847" s="166">
        <v>2</v>
      </c>
      <c r="R847" s="166">
        <v>1</v>
      </c>
      <c r="S847" s="166">
        <v>1</v>
      </c>
      <c r="T847" s="20"/>
      <c r="U847" s="20"/>
      <c r="V847" s="20"/>
      <c r="W847" s="20"/>
      <c r="X847" s="20"/>
      <c r="Y847" s="20"/>
      <c r="Z847" s="6"/>
      <c r="AA847" s="6"/>
      <c r="AB847" s="111"/>
      <c r="AC847" s="24"/>
      <c r="AI847" s="111"/>
      <c r="AM847" s="111"/>
    </row>
    <row r="848" spans="1:39" x14ac:dyDescent="0.25">
      <c r="A848" s="10"/>
      <c r="B848" s="10"/>
      <c r="C848" s="2" t="s">
        <v>669</v>
      </c>
      <c r="D848" s="39" t="s">
        <v>545</v>
      </c>
      <c r="E848" s="38" t="s">
        <v>30</v>
      </c>
      <c r="F848" s="38">
        <v>3</v>
      </c>
      <c r="G848" s="41">
        <v>1.4727651393784045</v>
      </c>
      <c r="H848" s="41">
        <v>1.4443196544276458</v>
      </c>
      <c r="I848" s="57" t="s">
        <v>12</v>
      </c>
      <c r="J848" s="58">
        <v>1696.80766954417</v>
      </c>
      <c r="K848" s="59">
        <v>0.61279470700705407</v>
      </c>
      <c r="L848" s="26">
        <f t="shared" si="51"/>
        <v>2.5552138895036456</v>
      </c>
      <c r="M848" s="60">
        <v>39.107678267978621</v>
      </c>
      <c r="N848" s="61" t="s">
        <v>29</v>
      </c>
      <c r="O848" s="24">
        <f t="shared" si="57"/>
        <v>0</v>
      </c>
      <c r="P848" s="163">
        <f t="shared" si="58"/>
        <v>0</v>
      </c>
      <c r="Q848" s="166">
        <v>3</v>
      </c>
      <c r="R848" s="166">
        <v>1</v>
      </c>
      <c r="S848" s="166">
        <v>1</v>
      </c>
      <c r="T848" s="20"/>
      <c r="U848" s="20"/>
      <c r="V848" s="20"/>
      <c r="W848" s="20"/>
      <c r="X848" s="20"/>
      <c r="Y848" s="20"/>
      <c r="Z848" s="6"/>
      <c r="AA848" s="6"/>
      <c r="AB848" s="111"/>
      <c r="AC848" s="24"/>
      <c r="AI848" s="111"/>
      <c r="AM848" s="111"/>
    </row>
    <row r="849" spans="1:39" x14ac:dyDescent="0.25">
      <c r="A849" s="10"/>
      <c r="B849" s="10"/>
      <c r="C849" s="2" t="s">
        <v>669</v>
      </c>
      <c r="D849" s="39" t="s">
        <v>545</v>
      </c>
      <c r="E849" s="38" t="s">
        <v>31</v>
      </c>
      <c r="F849" s="38">
        <v>1</v>
      </c>
      <c r="G849" s="41">
        <v>1.4377730272330143</v>
      </c>
      <c r="H849" s="41">
        <v>1.4001775834983949</v>
      </c>
      <c r="I849" s="57" t="s">
        <v>12</v>
      </c>
      <c r="J849" s="58">
        <v>1696.80766954417</v>
      </c>
      <c r="K849" s="59">
        <v>0.61279470700705407</v>
      </c>
      <c r="L849" s="26">
        <f t="shared" si="51"/>
        <v>2.4945033738984841</v>
      </c>
      <c r="M849" s="60">
        <v>39.245698817678246</v>
      </c>
      <c r="N849" s="61" t="s">
        <v>29</v>
      </c>
      <c r="O849" s="24">
        <f t="shared" si="57"/>
        <v>0</v>
      </c>
      <c r="P849" s="163">
        <f t="shared" si="58"/>
        <v>1</v>
      </c>
      <c r="Q849" s="166">
        <v>4</v>
      </c>
      <c r="R849" s="166">
        <v>1</v>
      </c>
      <c r="S849" s="166">
        <v>1</v>
      </c>
      <c r="T849" s="20"/>
      <c r="U849" s="20"/>
      <c r="V849" s="20"/>
      <c r="W849" s="20"/>
      <c r="X849" s="20"/>
      <c r="Y849" s="20"/>
      <c r="Z849" s="6"/>
      <c r="AA849" s="6"/>
      <c r="AB849" s="111"/>
      <c r="AC849" s="24"/>
      <c r="AI849" s="111"/>
      <c r="AM849" s="111"/>
    </row>
    <row r="850" spans="1:39" x14ac:dyDescent="0.25">
      <c r="A850" s="10"/>
      <c r="B850" s="10"/>
      <c r="C850" s="2" t="s">
        <v>669</v>
      </c>
      <c r="D850" s="39" t="s">
        <v>545</v>
      </c>
      <c r="E850" s="38" t="s">
        <v>31</v>
      </c>
      <c r="F850" s="38">
        <v>2</v>
      </c>
      <c r="G850" s="41">
        <v>1.4294336943014379</v>
      </c>
      <c r="H850" s="41">
        <v>1.3729907606632072</v>
      </c>
      <c r="I850" s="57" t="s">
        <v>12</v>
      </c>
      <c r="J850" s="58">
        <v>1696.80766954417</v>
      </c>
      <c r="K850" s="59">
        <v>0.61279470700705407</v>
      </c>
      <c r="L850" s="26">
        <f t="shared" si="51"/>
        <v>2.4800348216723274</v>
      </c>
      <c r="M850" s="60">
        <v>39.51666395614496</v>
      </c>
      <c r="N850" s="61" t="s">
        <v>29</v>
      </c>
      <c r="O850" s="24">
        <f t="shared" si="57"/>
        <v>0</v>
      </c>
      <c r="P850" s="163">
        <f t="shared" si="58"/>
        <v>0</v>
      </c>
      <c r="Q850" s="166">
        <v>5</v>
      </c>
      <c r="R850" s="166">
        <v>1</v>
      </c>
      <c r="S850" s="166">
        <v>1</v>
      </c>
      <c r="T850" s="20"/>
      <c r="U850" s="20"/>
      <c r="V850" s="20"/>
      <c r="W850" s="20"/>
      <c r="X850" s="20"/>
      <c r="Y850" s="20"/>
      <c r="Z850" s="6"/>
      <c r="AA850" s="6"/>
      <c r="AB850" s="111"/>
      <c r="AC850" s="24"/>
      <c r="AI850" s="111"/>
      <c r="AM850" s="111"/>
    </row>
    <row r="851" spans="1:39" x14ac:dyDescent="0.25">
      <c r="A851" s="10"/>
      <c r="B851" s="10"/>
      <c r="C851" s="2" t="s">
        <v>669</v>
      </c>
      <c r="D851" s="39" t="s">
        <v>545</v>
      </c>
      <c r="E851" s="38" t="s">
        <v>31</v>
      </c>
      <c r="F851" s="38">
        <v>3</v>
      </c>
      <c r="G851" s="41">
        <v>1.4704012179831631</v>
      </c>
      <c r="H851" s="41">
        <v>1.366576819407008</v>
      </c>
      <c r="I851" s="57" t="s">
        <v>12</v>
      </c>
      <c r="J851" s="58">
        <v>1696.80766954417</v>
      </c>
      <c r="K851" s="59">
        <v>0.61279470700705407</v>
      </c>
      <c r="L851" s="26">
        <f t="shared" si="51"/>
        <v>2.5511125398577916</v>
      </c>
      <c r="M851" s="60">
        <v>40.157404626484492</v>
      </c>
      <c r="N851" s="61" t="s">
        <v>29</v>
      </c>
      <c r="O851" s="24">
        <f t="shared" si="57"/>
        <v>0</v>
      </c>
      <c r="P851" s="163">
        <f t="shared" si="58"/>
        <v>0</v>
      </c>
      <c r="Q851" s="166">
        <v>6</v>
      </c>
      <c r="R851" s="166">
        <v>1</v>
      </c>
      <c r="S851" s="166">
        <v>1</v>
      </c>
      <c r="T851" s="20"/>
      <c r="U851" s="20"/>
      <c r="V851" s="20"/>
      <c r="W851" s="20"/>
      <c r="X851" s="20"/>
      <c r="Y851" s="20"/>
      <c r="Z851" s="6"/>
      <c r="AA851" s="6"/>
      <c r="AB851" s="111"/>
      <c r="AC851" s="24"/>
      <c r="AI851" s="111"/>
      <c r="AM851" s="111"/>
    </row>
    <row r="852" spans="1:39" x14ac:dyDescent="0.25">
      <c r="A852" s="10"/>
      <c r="B852" s="10"/>
      <c r="C852" s="8"/>
      <c r="D852" s="62"/>
      <c r="E852" s="116"/>
      <c r="F852" s="116"/>
      <c r="G852" s="81"/>
      <c r="H852" s="81"/>
      <c r="I852" s="63"/>
      <c r="J852" s="64"/>
      <c r="K852" s="65"/>
      <c r="L852" s="50"/>
      <c r="M852" s="73"/>
      <c r="N852" s="74"/>
      <c r="O852" s="163"/>
      <c r="P852" s="163"/>
      <c r="Q852" s="166"/>
      <c r="R852" s="166"/>
      <c r="S852" s="166"/>
      <c r="T852" s="46"/>
      <c r="U852" s="46"/>
      <c r="V852" s="46"/>
      <c r="W852" s="46"/>
      <c r="X852" s="46"/>
      <c r="Y852" s="46"/>
      <c r="Z852" s="17"/>
      <c r="AA852" s="17"/>
      <c r="AB852" s="111"/>
      <c r="AC852" s="111"/>
      <c r="AD852" s="43"/>
      <c r="AE852" s="43"/>
      <c r="AF852" s="10"/>
      <c r="AG852" s="10"/>
      <c r="AH852" s="10"/>
      <c r="AI852" s="111"/>
      <c r="AJ852" s="43"/>
      <c r="AK852" s="43"/>
      <c r="AL852" s="43"/>
      <c r="AM852" s="111"/>
    </row>
    <row r="853" spans="1:39" x14ac:dyDescent="0.25">
      <c r="A853" s="10"/>
      <c r="B853" s="10"/>
      <c r="C853" s="2" t="s">
        <v>1753</v>
      </c>
      <c r="D853" t="s">
        <v>1759</v>
      </c>
      <c r="E853" s="38" t="s">
        <v>30</v>
      </c>
      <c r="F853" s="38">
        <v>1</v>
      </c>
      <c r="G853" s="41">
        <v>0.58599999999999997</v>
      </c>
      <c r="H853" s="41">
        <v>0.63416073699999997</v>
      </c>
      <c r="I853" s="57" t="s">
        <v>9</v>
      </c>
      <c r="J853" s="58">
        <v>3089.8867662399298</v>
      </c>
      <c r="K853" s="59">
        <v>0.60461148681394905</v>
      </c>
      <c r="L853" s="26">
        <f t="shared" ref="L853:L854" si="59">G853*J853/978</f>
        <v>1.8514045450067473</v>
      </c>
      <c r="M853" s="60">
        <v>37.965576543672562</v>
      </c>
      <c r="N853" s="61" t="s">
        <v>29</v>
      </c>
      <c r="O853" s="24">
        <f t="shared" si="57"/>
        <v>1</v>
      </c>
      <c r="P853" s="163">
        <f t="shared" si="58"/>
        <v>1</v>
      </c>
      <c r="Q853" s="166">
        <v>1</v>
      </c>
      <c r="R853" s="166">
        <v>1</v>
      </c>
      <c r="S853" s="166">
        <v>1</v>
      </c>
      <c r="T853" s="27">
        <f>AVERAGE(L853:L862)</f>
        <v>1.9300734412024265</v>
      </c>
      <c r="U853" s="27">
        <f>STDEVA(L853:L862)</f>
        <v>3.6067243171949301E-2</v>
      </c>
      <c r="V853" s="24">
        <f>978*T853/AA853</f>
        <v>943.80591274798655</v>
      </c>
      <c r="W853" s="24">
        <f>978*U853/AA853</f>
        <v>17.636881911083208</v>
      </c>
      <c r="X853" s="27">
        <f>AVERAGE(M853:M862)</f>
        <v>38.575782781021715</v>
      </c>
      <c r="Y853" s="27">
        <f>STDEVA(M853:M862)</f>
        <v>0.2578932367486873</v>
      </c>
      <c r="Z853" s="6">
        <v>34</v>
      </c>
      <c r="AA853" s="6">
        <v>2</v>
      </c>
      <c r="AB853" s="111"/>
      <c r="AC853" s="25">
        <f>SUM(O853:O862)</f>
        <v>2</v>
      </c>
      <c r="AD853" s="25">
        <f>SUM(P853:P862)</f>
        <v>10</v>
      </c>
      <c r="AE853" s="25">
        <f>SUM(R853:R862)</f>
        <v>10</v>
      </c>
      <c r="AF853" s="23">
        <v>2</v>
      </c>
      <c r="AG853" s="23">
        <v>10</v>
      </c>
      <c r="AH853" s="25">
        <f>SUM(S853:S862)</f>
        <v>10</v>
      </c>
      <c r="AI853" s="111"/>
      <c r="AJ853" s="23">
        <v>1</v>
      </c>
      <c r="AM853" s="111"/>
    </row>
    <row r="854" spans="1:39" x14ac:dyDescent="0.25">
      <c r="A854" s="10"/>
      <c r="B854" s="10"/>
      <c r="C854" s="2" t="s">
        <v>1753</v>
      </c>
      <c r="D854" t="s">
        <v>1759</v>
      </c>
      <c r="E854" s="38" t="s">
        <v>31</v>
      </c>
      <c r="F854" s="38">
        <v>1</v>
      </c>
      <c r="G854" s="41">
        <v>0.62</v>
      </c>
      <c r="H854" s="41">
        <v>0.64709457400000003</v>
      </c>
      <c r="I854" s="57" t="s">
        <v>9</v>
      </c>
      <c r="J854" s="58">
        <v>3089.8867662399298</v>
      </c>
      <c r="K854" s="59">
        <v>0.60461148681394905</v>
      </c>
      <c r="L854" s="26">
        <f t="shared" si="59"/>
        <v>1.9588239213381968</v>
      </c>
      <c r="M854" s="60">
        <v>38.693546501915918</v>
      </c>
      <c r="N854" s="61" t="s">
        <v>29</v>
      </c>
      <c r="O854" s="24">
        <f t="shared" si="57"/>
        <v>0</v>
      </c>
      <c r="P854" s="163">
        <f t="shared" si="58"/>
        <v>1</v>
      </c>
      <c r="Q854" s="166">
        <v>2</v>
      </c>
      <c r="R854" s="166">
        <v>1</v>
      </c>
      <c r="S854" s="166">
        <v>1</v>
      </c>
      <c r="T854" s="20"/>
      <c r="U854" s="20"/>
      <c r="V854" s="20"/>
      <c r="W854" s="20"/>
      <c r="X854" s="20"/>
      <c r="Y854" s="20"/>
      <c r="Z854" s="6"/>
      <c r="AA854" s="6"/>
      <c r="AB854" s="111"/>
      <c r="AC854" s="24"/>
      <c r="AI854" s="111"/>
      <c r="AM854" s="111"/>
    </row>
    <row r="855" spans="1:39" x14ac:dyDescent="0.25">
      <c r="A855" s="10"/>
      <c r="B855" s="10"/>
      <c r="C855" s="2" t="s">
        <v>1753</v>
      </c>
      <c r="D855" t="s">
        <v>1759</v>
      </c>
      <c r="E855" s="38" t="s">
        <v>32</v>
      </c>
      <c r="F855" s="38">
        <v>1</v>
      </c>
      <c r="G855" s="41">
        <v>0.61899999999999999</v>
      </c>
      <c r="H855" s="41">
        <v>0.64732489500000001</v>
      </c>
      <c r="I855" s="57" t="s">
        <v>9</v>
      </c>
      <c r="J855" s="58">
        <v>3089.8867662399298</v>
      </c>
      <c r="K855" s="59">
        <v>0.60461148681394905</v>
      </c>
      <c r="L855" s="26">
        <f t="shared" ref="L855:L862" si="60">G855*J855/978</f>
        <v>1.9556645279166835</v>
      </c>
      <c r="M855" s="60">
        <v>38.654234162992026</v>
      </c>
      <c r="N855" s="61" t="s">
        <v>29</v>
      </c>
      <c r="O855" s="24">
        <f t="shared" si="57"/>
        <v>0</v>
      </c>
      <c r="P855" s="163">
        <f t="shared" si="58"/>
        <v>1</v>
      </c>
      <c r="Q855" s="166">
        <v>3</v>
      </c>
      <c r="R855" s="166">
        <v>1</v>
      </c>
      <c r="S855" s="166">
        <v>1</v>
      </c>
      <c r="T855" s="20"/>
      <c r="U855" s="20"/>
      <c r="V855" s="20"/>
      <c r="W855" s="20"/>
      <c r="X855" s="20"/>
      <c r="Y855" s="20"/>
      <c r="Z855" s="6"/>
      <c r="AA855" s="6"/>
      <c r="AB855" s="111"/>
      <c r="AC855" s="24"/>
      <c r="AI855" s="111"/>
      <c r="AM855" s="111"/>
    </row>
    <row r="856" spans="1:39" x14ac:dyDescent="0.25">
      <c r="A856" s="10"/>
      <c r="B856" s="10"/>
      <c r="C856" s="2" t="s">
        <v>1753</v>
      </c>
      <c r="D856" t="s">
        <v>1759</v>
      </c>
      <c r="E856" s="38" t="s">
        <v>33</v>
      </c>
      <c r="F856" s="38">
        <v>1</v>
      </c>
      <c r="G856" s="41">
        <v>0.61299999999999999</v>
      </c>
      <c r="H856" s="41">
        <v>0.64242233400000004</v>
      </c>
      <c r="I856" s="57" t="s">
        <v>9</v>
      </c>
      <c r="J856" s="58">
        <v>3089.8867662399298</v>
      </c>
      <c r="K856" s="59">
        <v>0.60461148681394905</v>
      </c>
      <c r="L856" s="26">
        <f t="shared" si="60"/>
        <v>1.9367081673876043</v>
      </c>
      <c r="M856" s="60">
        <v>38.611533968702027</v>
      </c>
      <c r="N856" s="61" t="s">
        <v>29</v>
      </c>
      <c r="O856" s="24">
        <f t="shared" si="57"/>
        <v>0</v>
      </c>
      <c r="P856" s="163">
        <f t="shared" si="58"/>
        <v>1</v>
      </c>
      <c r="Q856" s="166">
        <v>4</v>
      </c>
      <c r="R856" s="166">
        <v>1</v>
      </c>
      <c r="S856" s="166">
        <v>1</v>
      </c>
      <c r="T856" s="20"/>
      <c r="U856" s="20"/>
      <c r="V856" s="20"/>
      <c r="W856" s="20"/>
      <c r="X856" s="20"/>
      <c r="Y856" s="20"/>
      <c r="Z856" s="6"/>
      <c r="AA856" s="6"/>
      <c r="AB856" s="111"/>
      <c r="AC856" s="24"/>
      <c r="AI856" s="111"/>
      <c r="AM856" s="111"/>
    </row>
    <row r="857" spans="1:39" x14ac:dyDescent="0.25">
      <c r="A857" s="10"/>
      <c r="B857" s="10"/>
      <c r="C857" s="2" t="s">
        <v>1753</v>
      </c>
      <c r="D857" t="s">
        <v>1759</v>
      </c>
      <c r="E857" s="38" t="s">
        <v>34</v>
      </c>
      <c r="F857" s="38">
        <v>1</v>
      </c>
      <c r="G857" s="41">
        <v>0.61</v>
      </c>
      <c r="H857" s="41">
        <v>0.64406377999999997</v>
      </c>
      <c r="I857" s="57" t="s">
        <v>9</v>
      </c>
      <c r="J857" s="58">
        <v>3089.8867662399298</v>
      </c>
      <c r="K857" s="59">
        <v>0.60461148681394905</v>
      </c>
      <c r="L857" s="26">
        <f t="shared" si="60"/>
        <v>1.9272299871230647</v>
      </c>
      <c r="M857" s="60">
        <v>38.462271114010335</v>
      </c>
      <c r="N857" s="61" t="s">
        <v>29</v>
      </c>
      <c r="O857" s="24">
        <f t="shared" si="57"/>
        <v>0</v>
      </c>
      <c r="P857" s="163">
        <f t="shared" si="58"/>
        <v>1</v>
      </c>
      <c r="Q857" s="166">
        <v>5</v>
      </c>
      <c r="R857" s="166">
        <v>1</v>
      </c>
      <c r="S857" s="166">
        <v>1</v>
      </c>
      <c r="T857" s="20"/>
      <c r="U857" s="20"/>
      <c r="V857" s="20"/>
      <c r="W857" s="20"/>
      <c r="X857" s="20"/>
      <c r="Y857" s="20"/>
      <c r="Z857" s="6"/>
      <c r="AA857" s="6"/>
      <c r="AB857" s="111"/>
      <c r="AC857" s="24"/>
      <c r="AI857" s="111"/>
      <c r="AM857" s="111"/>
    </row>
    <row r="858" spans="1:39" x14ac:dyDescent="0.25">
      <c r="A858" s="10"/>
      <c r="B858" s="10"/>
      <c r="C858" s="2" t="s">
        <v>1753</v>
      </c>
      <c r="D858" t="s">
        <v>1760</v>
      </c>
      <c r="E858" s="38" t="s">
        <v>30</v>
      </c>
      <c r="F858" s="38">
        <v>1</v>
      </c>
      <c r="G858" s="41">
        <v>0.61</v>
      </c>
      <c r="H858" s="41">
        <v>0.64033530599999999</v>
      </c>
      <c r="I858" s="57" t="s">
        <v>9</v>
      </c>
      <c r="J858" s="58">
        <v>3089.8867662399298</v>
      </c>
      <c r="K858" s="59">
        <v>0.60461148681394905</v>
      </c>
      <c r="L858" s="26">
        <f t="shared" si="60"/>
        <v>1.9272299871230647</v>
      </c>
      <c r="M858" s="60">
        <v>38.57851197412333</v>
      </c>
      <c r="N858" s="61" t="s">
        <v>29</v>
      </c>
      <c r="O858" s="24">
        <f t="shared" si="57"/>
        <v>1</v>
      </c>
      <c r="P858" s="163">
        <f t="shared" si="58"/>
        <v>1</v>
      </c>
      <c r="Q858" s="166">
        <v>6</v>
      </c>
      <c r="R858" s="166">
        <v>1</v>
      </c>
      <c r="S858" s="166">
        <v>1</v>
      </c>
      <c r="T858" s="20"/>
      <c r="U858" s="20"/>
      <c r="V858" s="20"/>
      <c r="W858" s="20"/>
      <c r="X858" s="20"/>
      <c r="Y858" s="20"/>
      <c r="Z858" s="6"/>
      <c r="AA858" s="6"/>
      <c r="AB858" s="111"/>
      <c r="AC858" s="24"/>
      <c r="AI858" s="111"/>
      <c r="AM858" s="111"/>
    </row>
    <row r="859" spans="1:39" x14ac:dyDescent="0.25">
      <c r="A859" s="10"/>
      <c r="B859" s="10"/>
      <c r="C859" s="2" t="s">
        <v>1753</v>
      </c>
      <c r="D859" t="s">
        <v>1760</v>
      </c>
      <c r="E859" s="38" t="s">
        <v>31</v>
      </c>
      <c r="F859" s="38">
        <v>1</v>
      </c>
      <c r="G859" s="41">
        <v>0.60799999999999998</v>
      </c>
      <c r="H859" s="41">
        <v>0.63886740399999997</v>
      </c>
      <c r="I859" s="57" t="s">
        <v>9</v>
      </c>
      <c r="J859" s="58">
        <v>3089.8867662399298</v>
      </c>
      <c r="K859" s="59">
        <v>0.60461148681394905</v>
      </c>
      <c r="L859" s="26">
        <f t="shared" si="60"/>
        <v>1.9209112002800381</v>
      </c>
      <c r="M859" s="60">
        <v>38.55873050295083</v>
      </c>
      <c r="N859" s="61" t="s">
        <v>29</v>
      </c>
      <c r="O859" s="24">
        <f t="shared" si="57"/>
        <v>0</v>
      </c>
      <c r="P859" s="163">
        <f t="shared" si="58"/>
        <v>1</v>
      </c>
      <c r="Q859" s="166">
        <v>7</v>
      </c>
      <c r="R859" s="166">
        <v>1</v>
      </c>
      <c r="S859" s="166">
        <v>1</v>
      </c>
      <c r="T859" s="20"/>
      <c r="U859" s="20"/>
      <c r="V859" s="20"/>
      <c r="W859" s="20"/>
      <c r="X859" s="20"/>
      <c r="Y859" s="20"/>
      <c r="Z859" s="6"/>
      <c r="AA859" s="6"/>
      <c r="AB859" s="111"/>
      <c r="AC859" s="24"/>
      <c r="AI859" s="111"/>
      <c r="AM859" s="111"/>
    </row>
    <row r="860" spans="1:39" x14ac:dyDescent="0.25">
      <c r="A860" s="10"/>
      <c r="B860" s="10"/>
      <c r="C860" s="2" t="s">
        <v>1753</v>
      </c>
      <c r="D860" t="s">
        <v>1760</v>
      </c>
      <c r="E860" s="38" t="s">
        <v>32</v>
      </c>
      <c r="F860" s="38">
        <v>1</v>
      </c>
      <c r="G860" s="41">
        <v>0.61099999999999999</v>
      </c>
      <c r="H860" s="41">
        <v>0.63961548499999998</v>
      </c>
      <c r="I860" s="57" t="s">
        <v>9</v>
      </c>
      <c r="J860" s="58">
        <v>3089.8867662399298</v>
      </c>
      <c r="K860" s="59">
        <v>0.60461148681394905</v>
      </c>
      <c r="L860" s="26">
        <f t="shared" si="60"/>
        <v>1.9303893805445778</v>
      </c>
      <c r="M860" s="60">
        <v>38.633723677997864</v>
      </c>
      <c r="N860" s="61" t="s">
        <v>29</v>
      </c>
      <c r="O860" s="24">
        <f t="shared" si="57"/>
        <v>0</v>
      </c>
      <c r="P860" s="163">
        <f t="shared" si="58"/>
        <v>1</v>
      </c>
      <c r="Q860" s="166">
        <v>8</v>
      </c>
      <c r="R860" s="166">
        <v>1</v>
      </c>
      <c r="S860" s="166">
        <v>1</v>
      </c>
      <c r="T860" s="20"/>
      <c r="U860" s="20"/>
      <c r="V860" s="20"/>
      <c r="W860" s="20"/>
      <c r="X860" s="20"/>
      <c r="Y860" s="20"/>
      <c r="Z860" s="6"/>
      <c r="AA860" s="6"/>
      <c r="AB860" s="111"/>
      <c r="AC860" s="24"/>
      <c r="AI860" s="111"/>
      <c r="AM860" s="111"/>
    </row>
    <row r="861" spans="1:39" x14ac:dyDescent="0.25">
      <c r="A861" s="10"/>
      <c r="B861" s="10"/>
      <c r="C861" s="2" t="s">
        <v>1753</v>
      </c>
      <c r="D861" t="s">
        <v>1760</v>
      </c>
      <c r="E861" s="38" t="s">
        <v>33</v>
      </c>
      <c r="F861" s="38">
        <v>1</v>
      </c>
      <c r="G861" s="41">
        <v>0.629</v>
      </c>
      <c r="H861" s="41">
        <v>0.64613285399999998</v>
      </c>
      <c r="I861" s="57" t="s">
        <v>9</v>
      </c>
      <c r="J861" s="58">
        <v>3089.8867662399298</v>
      </c>
      <c r="K861" s="59">
        <v>0.60461148681394905</v>
      </c>
      <c r="L861" s="26">
        <f t="shared" si="60"/>
        <v>1.9872584621318159</v>
      </c>
      <c r="M861" s="60">
        <v>39.009582076061911</v>
      </c>
      <c r="N861" s="61" t="s">
        <v>29</v>
      </c>
      <c r="O861" s="24">
        <f t="shared" si="57"/>
        <v>0</v>
      </c>
      <c r="P861" s="163">
        <f t="shared" si="58"/>
        <v>1</v>
      </c>
      <c r="Q861" s="166">
        <v>9</v>
      </c>
      <c r="R861" s="166">
        <v>1</v>
      </c>
      <c r="S861" s="166">
        <v>1</v>
      </c>
      <c r="T861" s="20"/>
      <c r="U861" s="20"/>
      <c r="V861" s="20"/>
      <c r="W861" s="20"/>
      <c r="X861" s="20"/>
      <c r="Y861" s="20"/>
      <c r="Z861" s="6"/>
      <c r="AA861" s="6"/>
      <c r="AB861" s="111"/>
      <c r="AC861" s="24"/>
      <c r="AI861" s="111"/>
      <c r="AM861" s="111"/>
    </row>
    <row r="862" spans="1:39" x14ac:dyDescent="0.25">
      <c r="A862" s="10"/>
      <c r="B862" s="10"/>
      <c r="C862" s="2" t="s">
        <v>1753</v>
      </c>
      <c r="D862" t="s">
        <v>1760</v>
      </c>
      <c r="E862" s="38" t="s">
        <v>34</v>
      </c>
      <c r="F862" s="38">
        <v>1</v>
      </c>
      <c r="G862" s="41">
        <v>0.60299999999999998</v>
      </c>
      <c r="H862" s="41">
        <v>0.63261988599999996</v>
      </c>
      <c r="I862" s="57" t="s">
        <v>9</v>
      </c>
      <c r="J862" s="58">
        <v>3089.8867662399298</v>
      </c>
      <c r="K862" s="59">
        <v>0.60461148681394905</v>
      </c>
      <c r="L862" s="26">
        <f t="shared" si="60"/>
        <v>1.905114233172472</v>
      </c>
      <c r="M862" s="60">
        <v>38.590117287790363</v>
      </c>
      <c r="N862" s="61" t="s">
        <v>29</v>
      </c>
      <c r="O862" s="24">
        <f t="shared" si="57"/>
        <v>0</v>
      </c>
      <c r="P862" s="163">
        <f t="shared" si="58"/>
        <v>1</v>
      </c>
      <c r="Q862" s="166">
        <v>10</v>
      </c>
      <c r="R862" s="166">
        <v>1</v>
      </c>
      <c r="S862" s="166">
        <v>1</v>
      </c>
      <c r="T862" s="20"/>
      <c r="U862" s="20"/>
      <c r="V862" s="20"/>
      <c r="W862" s="20"/>
      <c r="X862" s="20"/>
      <c r="Y862" s="20"/>
      <c r="Z862" s="6"/>
      <c r="AA862" s="6"/>
      <c r="AB862" s="111"/>
      <c r="AC862" s="24"/>
      <c r="AI862" s="111"/>
      <c r="AM862" s="111"/>
    </row>
    <row r="863" spans="1:39" x14ac:dyDescent="0.25">
      <c r="A863" s="10"/>
      <c r="B863" s="10"/>
      <c r="C863" s="8"/>
      <c r="D863" s="62"/>
      <c r="E863" s="62"/>
      <c r="F863" s="62"/>
      <c r="G863" s="81"/>
      <c r="H863" s="81"/>
      <c r="I863" s="63"/>
      <c r="J863" s="64"/>
      <c r="K863" s="65"/>
      <c r="L863" s="50"/>
      <c r="M863" s="73"/>
      <c r="N863" s="74"/>
      <c r="O863" s="163"/>
      <c r="P863" s="163"/>
      <c r="Q863" s="169"/>
      <c r="R863" s="169"/>
      <c r="S863" s="169"/>
      <c r="T863" s="93"/>
      <c r="U863" s="93"/>
      <c r="V863" s="93"/>
      <c r="W863" s="93"/>
      <c r="X863" s="93"/>
      <c r="Y863" s="93"/>
      <c r="Z863" s="97"/>
      <c r="AA863" s="97"/>
      <c r="AB863" s="111"/>
      <c r="AC863" s="112"/>
      <c r="AD863" s="112"/>
      <c r="AE863" s="112"/>
      <c r="AF863" s="112"/>
      <c r="AG863" s="112"/>
      <c r="AH863" s="112"/>
      <c r="AI863" s="111"/>
      <c r="AJ863" s="112"/>
      <c r="AK863" s="112"/>
      <c r="AL863" s="112"/>
      <c r="AM863" s="111"/>
    </row>
    <row r="864" spans="1:39" x14ac:dyDescent="0.25">
      <c r="A864" s="10"/>
      <c r="B864" s="10"/>
      <c r="C864" s="2" t="s">
        <v>670</v>
      </c>
      <c r="D864" s="51" t="s">
        <v>576</v>
      </c>
      <c r="E864" s="38" t="s">
        <v>30</v>
      </c>
      <c r="F864" s="38">
        <v>1</v>
      </c>
      <c r="G864" s="41">
        <v>1.3927247565857757</v>
      </c>
      <c r="H864" s="41">
        <v>1.3420646067415731</v>
      </c>
      <c r="I864" s="57" t="s">
        <v>12</v>
      </c>
      <c r="J864" s="58">
        <v>1696.80766954417</v>
      </c>
      <c r="K864" s="59">
        <v>0.61279470700705407</v>
      </c>
      <c r="L864" s="26">
        <f t="shared" si="51"/>
        <v>2.4163456529026397</v>
      </c>
      <c r="M864" s="60">
        <v>39.453264356924365</v>
      </c>
      <c r="N864" s="61" t="s">
        <v>29</v>
      </c>
      <c r="O864" s="24">
        <f t="shared" si="57"/>
        <v>1</v>
      </c>
      <c r="P864" s="163">
        <f t="shared" si="58"/>
        <v>1</v>
      </c>
      <c r="Q864" s="166">
        <v>1</v>
      </c>
      <c r="R864" s="166">
        <v>1</v>
      </c>
      <c r="S864" s="166">
        <v>1</v>
      </c>
      <c r="T864" s="27">
        <f>AVERAGE(L864:L872)</f>
        <v>2.4603183925342762</v>
      </c>
      <c r="U864" s="27">
        <f>STDEVA(L864:L872)</f>
        <v>4.9067039764871999E-2</v>
      </c>
      <c r="V864" s="24">
        <f>978*T864/AA864</f>
        <v>1203.095693949261</v>
      </c>
      <c r="W864" s="24">
        <f>978*U864/AA864</f>
        <v>23.993782445022408</v>
      </c>
      <c r="X864" s="27">
        <f>AVERAGE(M864:M872)</f>
        <v>39.254490138663435</v>
      </c>
      <c r="Y864" s="27">
        <f>STDEVA(M864:M872)</f>
        <v>0.33496707782257312</v>
      </c>
      <c r="Z864" s="6" t="s">
        <v>17</v>
      </c>
      <c r="AA864" s="6">
        <v>2</v>
      </c>
      <c r="AB864" s="111"/>
      <c r="AC864" s="25">
        <f>SUM(O864:O872)</f>
        <v>2</v>
      </c>
      <c r="AD864" s="25">
        <f>SUM(P864:P872)</f>
        <v>3</v>
      </c>
      <c r="AE864" s="25">
        <f>SUM(R864:R872)</f>
        <v>9</v>
      </c>
      <c r="AF864" s="24">
        <v>2</v>
      </c>
      <c r="AG864" s="23">
        <v>3</v>
      </c>
      <c r="AH864" s="25">
        <f>SUM(S864:S872)</f>
        <v>9</v>
      </c>
      <c r="AI864" s="111"/>
      <c r="AJ864" s="23">
        <v>1</v>
      </c>
      <c r="AM864" s="111"/>
    </row>
    <row r="865" spans="1:39" x14ac:dyDescent="0.25">
      <c r="A865" s="10"/>
      <c r="B865" s="10"/>
      <c r="C865" s="2" t="s">
        <v>670</v>
      </c>
      <c r="D865" s="51" t="s">
        <v>576</v>
      </c>
      <c r="E865" s="38" t="s">
        <v>30</v>
      </c>
      <c r="F865" s="38">
        <v>2</v>
      </c>
      <c r="G865" s="41">
        <v>1.3866378534125698</v>
      </c>
      <c r="H865" s="41">
        <v>1.3363539445628998</v>
      </c>
      <c r="I865" s="57" t="s">
        <v>12</v>
      </c>
      <c r="J865" s="58">
        <v>1696.80766954417</v>
      </c>
      <c r="K865" s="59">
        <v>0.61279470700705407</v>
      </c>
      <c r="L865" s="26">
        <f t="shared" si="51"/>
        <v>2.4057850148780298</v>
      </c>
      <c r="M865" s="60">
        <v>39.450991275363435</v>
      </c>
      <c r="N865" s="61" t="s">
        <v>29</v>
      </c>
      <c r="O865" s="24">
        <f t="shared" si="57"/>
        <v>0</v>
      </c>
      <c r="P865" s="163">
        <f t="shared" si="58"/>
        <v>0</v>
      </c>
      <c r="Q865" s="166">
        <v>2</v>
      </c>
      <c r="R865" s="166">
        <v>1</v>
      </c>
      <c r="S865" s="166">
        <v>1</v>
      </c>
      <c r="T865" s="20"/>
      <c r="U865" s="20"/>
      <c r="V865" s="20"/>
      <c r="W865" s="20"/>
      <c r="X865" s="20"/>
      <c r="Y865" s="20"/>
      <c r="Z865" s="6"/>
      <c r="AA865" s="6"/>
      <c r="AB865" s="111"/>
      <c r="AC865" s="24"/>
      <c r="AI865" s="111"/>
      <c r="AM865" s="111"/>
    </row>
    <row r="866" spans="1:39" x14ac:dyDescent="0.25">
      <c r="A866" s="10"/>
      <c r="B866" s="10"/>
      <c r="C866" s="2" t="s">
        <v>670</v>
      </c>
      <c r="D866" s="51" t="s">
        <v>576</v>
      </c>
      <c r="E866" s="38" t="s">
        <v>30</v>
      </c>
      <c r="F866" s="38">
        <v>3</v>
      </c>
      <c r="G866" s="41">
        <v>1.3876647789463665</v>
      </c>
      <c r="H866" s="41">
        <v>1.3675180091683039</v>
      </c>
      <c r="I866" s="57" t="s">
        <v>12</v>
      </c>
      <c r="J866" s="58">
        <v>1696.80766954417</v>
      </c>
      <c r="K866" s="59">
        <v>0.61279470700705407</v>
      </c>
      <c r="L866" s="26">
        <f t="shared" si="51"/>
        <v>2.4075667072316054</v>
      </c>
      <c r="M866" s="60">
        <v>39.011146432170229</v>
      </c>
      <c r="N866" s="61" t="s">
        <v>29</v>
      </c>
      <c r="O866" s="24">
        <f t="shared" si="57"/>
        <v>0</v>
      </c>
      <c r="P866" s="163">
        <f t="shared" si="58"/>
        <v>0</v>
      </c>
      <c r="Q866" s="166">
        <v>3</v>
      </c>
      <c r="R866" s="166">
        <v>1</v>
      </c>
      <c r="S866" s="166">
        <v>1</v>
      </c>
      <c r="T866" s="20"/>
      <c r="U866" s="20"/>
      <c r="V866" s="20"/>
      <c r="W866" s="20"/>
      <c r="X866" s="20"/>
      <c r="Y866" s="20"/>
      <c r="Z866" s="6"/>
      <c r="AA866" s="6"/>
      <c r="AB866" s="111"/>
      <c r="AC866" s="24"/>
      <c r="AI866" s="111"/>
      <c r="AM866" s="111"/>
    </row>
    <row r="867" spans="1:39" x14ac:dyDescent="0.25">
      <c r="A867" s="10"/>
      <c r="B867" s="10"/>
      <c r="C867" s="2" t="s">
        <v>670</v>
      </c>
      <c r="D867" s="51" t="s">
        <v>577</v>
      </c>
      <c r="E867" s="38" t="s">
        <v>30</v>
      </c>
      <c r="F867" s="38">
        <v>1</v>
      </c>
      <c r="G867" s="41">
        <v>1.4541206075312305</v>
      </c>
      <c r="H867" s="41">
        <v>1.4452354516360786</v>
      </c>
      <c r="I867" s="57" t="s">
        <v>12</v>
      </c>
      <c r="J867" s="58">
        <v>1696.80766954417</v>
      </c>
      <c r="K867" s="59">
        <v>0.61279470700705407</v>
      </c>
      <c r="L867" s="26">
        <f t="shared" si="51"/>
        <v>2.5228660524552353</v>
      </c>
      <c r="M867" s="60">
        <v>38.84254697535939</v>
      </c>
      <c r="N867" s="61" t="s">
        <v>29</v>
      </c>
      <c r="O867" s="24">
        <f t="shared" si="57"/>
        <v>1</v>
      </c>
      <c r="P867" s="163">
        <f t="shared" si="58"/>
        <v>1</v>
      </c>
      <c r="Q867" s="166">
        <v>4</v>
      </c>
      <c r="R867" s="166">
        <v>1</v>
      </c>
      <c r="S867" s="166">
        <v>1</v>
      </c>
      <c r="T867" s="20"/>
      <c r="U867" s="20"/>
      <c r="V867" s="20"/>
      <c r="W867" s="20"/>
      <c r="X867" s="20"/>
      <c r="Y867" s="20"/>
      <c r="Z867" s="6"/>
      <c r="AA867" s="6"/>
      <c r="AB867" s="111"/>
      <c r="AC867" s="24"/>
      <c r="AI867" s="111"/>
      <c r="AM867" s="111"/>
    </row>
    <row r="868" spans="1:39" x14ac:dyDescent="0.25">
      <c r="A868" s="10"/>
      <c r="B868" s="10"/>
      <c r="C868" s="2" t="s">
        <v>670</v>
      </c>
      <c r="D868" s="51" t="s">
        <v>577</v>
      </c>
      <c r="E868" s="38" t="s">
        <v>30</v>
      </c>
      <c r="F868" s="38">
        <v>2</v>
      </c>
      <c r="G868" s="41">
        <v>1.4546636771300447</v>
      </c>
      <c r="H868" s="41">
        <v>1.4392492806696313</v>
      </c>
      <c r="I868" s="57" t="s">
        <v>12</v>
      </c>
      <c r="J868" s="58">
        <v>1696.80766954417</v>
      </c>
      <c r="K868" s="59">
        <v>0.61279470700705407</v>
      </c>
      <c r="L868" s="26">
        <f t="shared" si="51"/>
        <v>2.5238082658093908</v>
      </c>
      <c r="M868" s="60">
        <v>38.932403069219781</v>
      </c>
      <c r="N868" s="61" t="s">
        <v>29</v>
      </c>
      <c r="O868" s="24">
        <f t="shared" si="57"/>
        <v>0</v>
      </c>
      <c r="P868" s="163">
        <f t="shared" si="58"/>
        <v>0</v>
      </c>
      <c r="Q868" s="166">
        <v>5</v>
      </c>
      <c r="R868" s="166">
        <v>1</v>
      </c>
      <c r="S868" s="166">
        <v>1</v>
      </c>
      <c r="T868" s="20"/>
      <c r="U868" s="20"/>
      <c r="V868" s="20"/>
      <c r="W868" s="20"/>
      <c r="X868" s="20"/>
      <c r="Y868" s="20"/>
      <c r="Z868" s="6"/>
      <c r="AA868" s="6"/>
      <c r="AB868" s="111"/>
      <c r="AC868" s="24"/>
      <c r="AI868" s="111"/>
      <c r="AM868" s="111"/>
    </row>
    <row r="869" spans="1:39" x14ac:dyDescent="0.25">
      <c r="A869" s="10"/>
      <c r="B869" s="10"/>
      <c r="C869" s="2" t="s">
        <v>670</v>
      </c>
      <c r="D869" s="51" t="s">
        <v>577</v>
      </c>
      <c r="E869" s="38" t="s">
        <v>30</v>
      </c>
      <c r="F869" s="38">
        <v>3</v>
      </c>
      <c r="G869" s="41">
        <v>1.4506461884247988</v>
      </c>
      <c r="H869" s="41">
        <v>1.4406167979002624</v>
      </c>
      <c r="I869" s="57" t="s">
        <v>12</v>
      </c>
      <c r="J869" s="58">
        <v>1696.80766954417</v>
      </c>
      <c r="K869" s="59">
        <v>0.61279470700705407</v>
      </c>
      <c r="L869" s="26">
        <f t="shared" si="51"/>
        <v>2.5168380146362122</v>
      </c>
      <c r="M869" s="60">
        <v>38.858621905142712</v>
      </c>
      <c r="N869" s="61" t="s">
        <v>29</v>
      </c>
      <c r="O869" s="24">
        <f t="shared" si="57"/>
        <v>0</v>
      </c>
      <c r="P869" s="163">
        <f t="shared" si="58"/>
        <v>0</v>
      </c>
      <c r="Q869" s="166">
        <v>6</v>
      </c>
      <c r="R869" s="166">
        <v>1</v>
      </c>
      <c r="S869" s="166">
        <v>1</v>
      </c>
      <c r="T869" s="20"/>
      <c r="U869" s="20"/>
      <c r="V869" s="20"/>
      <c r="W869" s="20"/>
      <c r="X869" s="20"/>
      <c r="Y869" s="20"/>
      <c r="Z869" s="6"/>
      <c r="AA869" s="6"/>
      <c r="AB869" s="111"/>
      <c r="AC869" s="24"/>
      <c r="AI869" s="111"/>
      <c r="AM869" s="111"/>
    </row>
    <row r="870" spans="1:39" x14ac:dyDescent="0.25">
      <c r="A870" s="10"/>
      <c r="B870" s="10"/>
      <c r="C870" s="2" t="s">
        <v>670</v>
      </c>
      <c r="D870" s="51" t="s">
        <v>577</v>
      </c>
      <c r="E870" s="38" t="s">
        <v>31</v>
      </c>
      <c r="F870" s="38">
        <v>1</v>
      </c>
      <c r="G870" s="41">
        <v>1.411229135053111</v>
      </c>
      <c r="H870" s="41">
        <v>1.3558864265927977</v>
      </c>
      <c r="I870" s="57" t="s">
        <v>12</v>
      </c>
      <c r="J870" s="58">
        <v>1696.80766954417</v>
      </c>
      <c r="K870" s="59">
        <v>0.61279470700705407</v>
      </c>
      <c r="L870" s="26">
        <f t="shared" si="51"/>
        <v>2.4484503270371207</v>
      </c>
      <c r="M870" s="60">
        <v>39.511152352706027</v>
      </c>
      <c r="N870" s="61" t="s">
        <v>29</v>
      </c>
      <c r="O870" s="24">
        <f t="shared" si="57"/>
        <v>0</v>
      </c>
      <c r="P870" s="163">
        <f t="shared" si="58"/>
        <v>1</v>
      </c>
      <c r="Q870" s="166">
        <v>7</v>
      </c>
      <c r="R870" s="166">
        <v>1</v>
      </c>
      <c r="S870" s="166">
        <v>1</v>
      </c>
      <c r="T870" s="20"/>
      <c r="U870" s="20"/>
      <c r="V870" s="20"/>
      <c r="W870" s="20"/>
      <c r="X870" s="20"/>
      <c r="Y870" s="20"/>
      <c r="Z870" s="6"/>
      <c r="AA870" s="6"/>
      <c r="AB870" s="111"/>
      <c r="AC870" s="24"/>
      <c r="AI870" s="111"/>
      <c r="AM870" s="111"/>
    </row>
    <row r="871" spans="1:39" x14ac:dyDescent="0.25">
      <c r="A871" s="10"/>
      <c r="B871" s="10"/>
      <c r="C871" s="2" t="s">
        <v>670</v>
      </c>
      <c r="D871" s="51" t="s">
        <v>577</v>
      </c>
      <c r="E871" s="38" t="s">
        <v>31</v>
      </c>
      <c r="F871" s="38">
        <v>2</v>
      </c>
      <c r="G871" s="41">
        <v>1.4083317783168501</v>
      </c>
      <c r="H871" s="41">
        <v>1.3428091565065938</v>
      </c>
      <c r="I871" s="57" t="s">
        <v>12</v>
      </c>
      <c r="J871" s="58">
        <v>1696.80766954417</v>
      </c>
      <c r="K871" s="59">
        <v>0.61279470700705407</v>
      </c>
      <c r="L871" s="26">
        <f t="shared" ref="L871:L943" si="61">G871*J871/978</f>
        <v>2.4434234792544078</v>
      </c>
      <c r="M871" s="60">
        <v>39.660523788667767</v>
      </c>
      <c r="N871" s="61" t="s">
        <v>29</v>
      </c>
      <c r="O871" s="24">
        <f t="shared" si="57"/>
        <v>0</v>
      </c>
      <c r="P871" s="163">
        <f t="shared" si="58"/>
        <v>0</v>
      </c>
      <c r="Q871" s="166">
        <v>8</v>
      </c>
      <c r="R871" s="166">
        <v>1</v>
      </c>
      <c r="S871" s="166">
        <v>1</v>
      </c>
      <c r="T871" s="20"/>
      <c r="U871" s="20"/>
      <c r="V871" s="20"/>
      <c r="W871" s="20"/>
      <c r="X871" s="20"/>
      <c r="Y871" s="20"/>
      <c r="Z871" s="6"/>
      <c r="AA871" s="6"/>
      <c r="AB871" s="111"/>
      <c r="AC871" s="24"/>
      <c r="AI871" s="111"/>
      <c r="AM871" s="111"/>
    </row>
    <row r="872" spans="1:39" x14ac:dyDescent="0.25">
      <c r="A872" s="10"/>
      <c r="B872" s="10"/>
      <c r="C872" s="2" t="s">
        <v>670</v>
      </c>
      <c r="D872" s="51" t="s">
        <v>577</v>
      </c>
      <c r="E872" s="38" t="s">
        <v>31</v>
      </c>
      <c r="F872" s="38">
        <v>3</v>
      </c>
      <c r="G872" s="41">
        <v>1.4166077024158497</v>
      </c>
      <c r="H872" s="41">
        <v>1.3569861009509876</v>
      </c>
      <c r="I872" s="57" t="s">
        <v>12</v>
      </c>
      <c r="J872" s="58">
        <v>1696.80766954417</v>
      </c>
      <c r="K872" s="59">
        <v>0.61279470700705407</v>
      </c>
      <c r="L872" s="26">
        <f t="shared" si="61"/>
        <v>2.4577820186038437</v>
      </c>
      <c r="M872" s="60">
        <v>39.56976109241721</v>
      </c>
      <c r="N872" s="61" t="s">
        <v>29</v>
      </c>
      <c r="O872" s="24">
        <f t="shared" si="57"/>
        <v>0</v>
      </c>
      <c r="P872" s="163">
        <f t="shared" si="58"/>
        <v>0</v>
      </c>
      <c r="Q872" s="166">
        <v>9</v>
      </c>
      <c r="R872" s="166">
        <v>1</v>
      </c>
      <c r="S872" s="166">
        <v>1</v>
      </c>
      <c r="T872" s="20"/>
      <c r="U872" s="20"/>
      <c r="V872" s="20"/>
      <c r="W872" s="20"/>
      <c r="X872" s="20"/>
      <c r="Y872" s="20"/>
      <c r="Z872" s="6"/>
      <c r="AA872" s="6"/>
      <c r="AB872" s="111"/>
      <c r="AC872" s="24"/>
      <c r="AI872" s="111"/>
      <c r="AM872" s="111"/>
    </row>
    <row r="873" spans="1:39" x14ac:dyDescent="0.25">
      <c r="A873" s="10"/>
      <c r="B873" s="10"/>
      <c r="C873" s="8"/>
      <c r="D873" s="70"/>
      <c r="E873" s="70"/>
      <c r="F873" s="70"/>
      <c r="G873" s="86"/>
      <c r="H873" s="86"/>
      <c r="I873" s="63"/>
      <c r="J873" s="64"/>
      <c r="K873" s="65"/>
      <c r="L873" s="50"/>
      <c r="M873" s="76"/>
      <c r="N873" s="77"/>
      <c r="O873" s="166"/>
      <c r="P873" s="166"/>
      <c r="Q873" s="166"/>
      <c r="R873" s="166"/>
      <c r="S873" s="166"/>
      <c r="T873" s="46"/>
      <c r="U873" s="46"/>
      <c r="V873" s="46"/>
      <c r="W873" s="46"/>
      <c r="X873" s="46"/>
      <c r="Y873" s="46"/>
      <c r="Z873" s="17"/>
      <c r="AA873" s="17"/>
      <c r="AB873" s="111"/>
      <c r="AC873" s="111"/>
      <c r="AD873" s="111"/>
      <c r="AE873" s="111"/>
      <c r="AF873" s="111"/>
      <c r="AG873" s="111"/>
      <c r="AH873" s="111"/>
      <c r="AI873" s="111"/>
      <c r="AJ873" s="111"/>
      <c r="AK873" s="111"/>
      <c r="AL873" s="111"/>
      <c r="AM873" s="111"/>
    </row>
    <row r="874" spans="1:39" x14ac:dyDescent="0.25">
      <c r="A874" s="10"/>
      <c r="B874" s="10"/>
      <c r="C874" s="2" t="s">
        <v>671</v>
      </c>
      <c r="D874" s="51" t="s">
        <v>578</v>
      </c>
      <c r="E874" s="38" t="s">
        <v>30</v>
      </c>
      <c r="F874" s="38">
        <v>1</v>
      </c>
      <c r="G874" s="41">
        <v>1.5022305014951713</v>
      </c>
      <c r="H874" s="41">
        <v>1.4477249044807226</v>
      </c>
      <c r="I874" s="57" t="s">
        <v>12</v>
      </c>
      <c r="J874" s="58">
        <v>1696.80766954417</v>
      </c>
      <c r="K874" s="59">
        <v>0.61279470700705407</v>
      </c>
      <c r="L874" s="26">
        <f t="shared" si="61"/>
        <v>2.6063356200001961</v>
      </c>
      <c r="M874" s="60">
        <v>39.451396861251368</v>
      </c>
      <c r="N874" s="61" t="s">
        <v>29</v>
      </c>
      <c r="O874" s="24">
        <f t="shared" si="57"/>
        <v>1</v>
      </c>
      <c r="P874" s="163">
        <f t="shared" si="58"/>
        <v>1</v>
      </c>
      <c r="Q874" s="166">
        <v>1</v>
      </c>
      <c r="R874" s="166">
        <v>1</v>
      </c>
      <c r="S874" s="166">
        <v>1</v>
      </c>
      <c r="T874" s="27">
        <f>AVERAGE(L874:L882)</f>
        <v>2.6105226821598904</v>
      </c>
      <c r="U874" s="27">
        <f>STDEVA(L874:L882)</f>
        <v>3.1198570918877528E-2</v>
      </c>
      <c r="V874" s="24">
        <f>978*T874/AA874</f>
        <v>1276.5455915761863</v>
      </c>
      <c r="W874" s="24">
        <f>978*U874/AA874</f>
        <v>15.256101179331111</v>
      </c>
      <c r="X874" s="27">
        <f>AVERAGE(M874:M882)</f>
        <v>39.397856646087369</v>
      </c>
      <c r="Y874" s="27">
        <f>STDEVA(M874:M882)</f>
        <v>0.28447991237749309</v>
      </c>
      <c r="Z874" s="6">
        <v>68</v>
      </c>
      <c r="AA874" s="6">
        <v>2</v>
      </c>
      <c r="AB874" s="111"/>
      <c r="AC874" s="25">
        <f>SUM(O874:O882)</f>
        <v>1</v>
      </c>
      <c r="AD874" s="25">
        <f>SUM(P874:P882)</f>
        <v>3</v>
      </c>
      <c r="AE874" s="25">
        <f>SUM(R874:R882)</f>
        <v>9</v>
      </c>
      <c r="AF874" s="24">
        <v>1</v>
      </c>
      <c r="AG874" s="23">
        <v>3</v>
      </c>
      <c r="AH874" s="25">
        <f>SUM(S874:S882)</f>
        <v>9</v>
      </c>
      <c r="AI874" s="111"/>
      <c r="AJ874" s="23">
        <v>1</v>
      </c>
      <c r="AM874" s="111"/>
    </row>
    <row r="875" spans="1:39" x14ac:dyDescent="0.25">
      <c r="A875" s="10"/>
      <c r="B875" s="10"/>
      <c r="C875" s="2" t="s">
        <v>671</v>
      </c>
      <c r="D875" s="51" t="s">
        <v>578</v>
      </c>
      <c r="E875" s="38" t="s">
        <v>30</v>
      </c>
      <c r="F875" s="38">
        <v>2</v>
      </c>
      <c r="G875" s="41">
        <v>1.4900841494020964</v>
      </c>
      <c r="H875" s="41">
        <v>1.4479869676518502</v>
      </c>
      <c r="I875" s="57" t="s">
        <v>12</v>
      </c>
      <c r="J875" s="58">
        <v>1696.80766954417</v>
      </c>
      <c r="K875" s="59">
        <v>0.61279470700705407</v>
      </c>
      <c r="L875" s="26">
        <f t="shared" si="61"/>
        <v>2.5852619764536584</v>
      </c>
      <c r="M875" s="60">
        <v>39.288284917283242</v>
      </c>
      <c r="N875" s="61" t="s">
        <v>29</v>
      </c>
      <c r="O875" s="24">
        <f t="shared" si="57"/>
        <v>0</v>
      </c>
      <c r="P875" s="163">
        <f t="shared" si="58"/>
        <v>0</v>
      </c>
      <c r="Q875" s="166">
        <v>2</v>
      </c>
      <c r="R875" s="166">
        <v>1</v>
      </c>
      <c r="S875" s="166">
        <v>1</v>
      </c>
      <c r="T875" s="20"/>
      <c r="U875" s="20"/>
      <c r="V875" s="20"/>
      <c r="W875" s="20"/>
      <c r="X875" s="20"/>
      <c r="Y875" s="20"/>
      <c r="Z875" s="6"/>
      <c r="AA875" s="6"/>
      <c r="AB875" s="111"/>
      <c r="AC875" s="24"/>
      <c r="AI875" s="111"/>
      <c r="AM875" s="111"/>
    </row>
    <row r="876" spans="1:39" x14ac:dyDescent="0.25">
      <c r="A876" s="10"/>
      <c r="B876" s="10"/>
      <c r="C876" s="2" t="s">
        <v>671</v>
      </c>
      <c r="D876" s="51" t="s">
        <v>578</v>
      </c>
      <c r="E876" s="38" t="s">
        <v>30</v>
      </c>
      <c r="F876" s="38">
        <v>3</v>
      </c>
      <c r="G876" s="41">
        <v>1.4930001854255517</v>
      </c>
      <c r="H876" s="41">
        <v>1.4546668645199585</v>
      </c>
      <c r="I876" s="57" t="s">
        <v>12</v>
      </c>
      <c r="J876" s="58">
        <v>1696.80766954417</v>
      </c>
      <c r="K876" s="59">
        <v>0.61279470700705407</v>
      </c>
      <c r="L876" s="26">
        <f t="shared" si="61"/>
        <v>2.5903212323731535</v>
      </c>
      <c r="M876" s="60">
        <v>39.236127948328068</v>
      </c>
      <c r="N876" s="61" t="s">
        <v>29</v>
      </c>
      <c r="O876" s="24">
        <f t="shared" si="57"/>
        <v>0</v>
      </c>
      <c r="P876" s="163">
        <f t="shared" si="58"/>
        <v>0</v>
      </c>
      <c r="Q876" s="166">
        <v>3</v>
      </c>
      <c r="R876" s="166">
        <v>1</v>
      </c>
      <c r="S876" s="166">
        <v>1</v>
      </c>
      <c r="T876" s="20"/>
      <c r="U876" s="20"/>
      <c r="V876" s="20"/>
      <c r="W876" s="20"/>
      <c r="X876" s="20"/>
      <c r="Y876" s="20"/>
      <c r="Z876" s="6"/>
      <c r="AA876" s="6"/>
      <c r="AB876" s="111"/>
      <c r="AC876" s="24"/>
      <c r="AI876" s="111"/>
      <c r="AM876" s="111"/>
    </row>
    <row r="877" spans="1:39" x14ac:dyDescent="0.25">
      <c r="A877" s="10"/>
      <c r="B877" s="10"/>
      <c r="C877" s="2" t="s">
        <v>671</v>
      </c>
      <c r="D877" s="51" t="s">
        <v>578</v>
      </c>
      <c r="E877" s="38" t="s">
        <v>31</v>
      </c>
      <c r="F877" s="38">
        <v>1</v>
      </c>
      <c r="G877" s="41">
        <v>1.5268288021405707</v>
      </c>
      <c r="H877" s="41">
        <v>1.4423359708703871</v>
      </c>
      <c r="I877" s="57" t="s">
        <v>12</v>
      </c>
      <c r="J877" s="58">
        <v>1696.80766954417</v>
      </c>
      <c r="K877" s="59">
        <v>0.61279470700705407</v>
      </c>
      <c r="L877" s="26">
        <f t="shared" si="61"/>
        <v>2.6490131099724521</v>
      </c>
      <c r="M877" s="60">
        <v>39.841517690334825</v>
      </c>
      <c r="N877" s="61" t="s">
        <v>29</v>
      </c>
      <c r="O877" s="24">
        <f t="shared" si="57"/>
        <v>0</v>
      </c>
      <c r="P877" s="163">
        <f t="shared" si="58"/>
        <v>1</v>
      </c>
      <c r="Q877" s="166">
        <v>4</v>
      </c>
      <c r="R877" s="166">
        <v>1</v>
      </c>
      <c r="S877" s="166">
        <v>1</v>
      </c>
      <c r="T877" s="20"/>
      <c r="U877" s="20"/>
      <c r="V877" s="20"/>
      <c r="W877" s="20"/>
      <c r="X877" s="20"/>
      <c r="Y877" s="20"/>
      <c r="Z877" s="6"/>
      <c r="AA877" s="6"/>
      <c r="AB877" s="111"/>
      <c r="AC877" s="24"/>
      <c r="AI877" s="111"/>
      <c r="AM877" s="111"/>
    </row>
    <row r="878" spans="1:39" x14ac:dyDescent="0.25">
      <c r="A878" s="10"/>
      <c r="B878" s="10"/>
      <c r="C878" s="2" t="s">
        <v>671</v>
      </c>
      <c r="D878" s="51" t="s">
        <v>578</v>
      </c>
      <c r="E878" s="38" t="s">
        <v>31</v>
      </c>
      <c r="F878" s="38">
        <v>2</v>
      </c>
      <c r="G878" s="41">
        <v>1.517069862084558</v>
      </c>
      <c r="H878" s="41">
        <v>1.4548016475178844</v>
      </c>
      <c r="I878" s="57" t="s">
        <v>12</v>
      </c>
      <c r="J878" s="58">
        <v>1696.80766954417</v>
      </c>
      <c r="K878" s="59">
        <v>0.61279470700705407</v>
      </c>
      <c r="L878" s="26">
        <f t="shared" si="61"/>
        <v>2.6320815717989716</v>
      </c>
      <c r="M878" s="60">
        <v>39.548471839026121</v>
      </c>
      <c r="N878" s="61" t="s">
        <v>29</v>
      </c>
      <c r="O878" s="24">
        <f t="shared" si="57"/>
        <v>0</v>
      </c>
      <c r="P878" s="163">
        <f t="shared" si="58"/>
        <v>0</v>
      </c>
      <c r="Q878" s="166">
        <v>5</v>
      </c>
      <c r="R878" s="166">
        <v>1</v>
      </c>
      <c r="S878" s="166">
        <v>1</v>
      </c>
      <c r="T878" s="20"/>
      <c r="U878" s="20"/>
      <c r="V878" s="20"/>
      <c r="W878" s="20"/>
      <c r="X878" s="20"/>
      <c r="Y878" s="20"/>
      <c r="Z878" s="6"/>
      <c r="AA878" s="6"/>
      <c r="AB878" s="111"/>
      <c r="AC878" s="24"/>
      <c r="AI878" s="111"/>
      <c r="AM878" s="111"/>
    </row>
    <row r="879" spans="1:39" x14ac:dyDescent="0.25">
      <c r="A879" s="10"/>
      <c r="B879" s="10"/>
      <c r="C879" s="2" t="s">
        <v>671</v>
      </c>
      <c r="D879" s="51" t="s">
        <v>578</v>
      </c>
      <c r="E879" s="38" t="s">
        <v>31</v>
      </c>
      <c r="F879" s="38">
        <v>3</v>
      </c>
      <c r="G879" s="41">
        <v>1.5370524562864281</v>
      </c>
      <c r="H879" s="41">
        <v>1.4565456545654565</v>
      </c>
      <c r="I879" s="57" t="s">
        <v>12</v>
      </c>
      <c r="J879" s="58">
        <v>1696.80766954417</v>
      </c>
      <c r="K879" s="59">
        <v>0.61279470700705407</v>
      </c>
      <c r="L879" s="26">
        <f t="shared" si="61"/>
        <v>2.6667509164811003</v>
      </c>
      <c r="M879" s="60">
        <v>39.780597811192933</v>
      </c>
      <c r="N879" s="61" t="s">
        <v>29</v>
      </c>
      <c r="O879" s="24">
        <f t="shared" si="57"/>
        <v>0</v>
      </c>
      <c r="P879" s="163">
        <f t="shared" si="58"/>
        <v>0</v>
      </c>
      <c r="Q879" s="166">
        <v>6</v>
      </c>
      <c r="R879" s="166">
        <v>1</v>
      </c>
      <c r="S879" s="166">
        <v>1</v>
      </c>
      <c r="T879" s="20"/>
      <c r="U879" s="20"/>
      <c r="V879" s="20"/>
      <c r="W879" s="20"/>
      <c r="X879" s="20"/>
      <c r="Y879" s="20"/>
      <c r="Z879" s="6"/>
      <c r="AA879" s="6"/>
      <c r="AB879" s="111"/>
      <c r="AC879" s="24"/>
      <c r="AI879" s="111"/>
      <c r="AM879" s="111"/>
    </row>
    <row r="880" spans="1:39" x14ac:dyDescent="0.25">
      <c r="A880" s="10"/>
      <c r="B880" s="10"/>
      <c r="C880" s="2" t="s">
        <v>671</v>
      </c>
      <c r="D880" s="51" t="s">
        <v>578</v>
      </c>
      <c r="E880" s="38" t="s">
        <v>32</v>
      </c>
      <c r="F880" s="38">
        <v>1</v>
      </c>
      <c r="G880" s="41">
        <v>1.4867384201422258</v>
      </c>
      <c r="H880" s="41">
        <v>1.4643693298214808</v>
      </c>
      <c r="I880" s="57" t="s">
        <v>12</v>
      </c>
      <c r="J880" s="58">
        <v>1696.80766954417</v>
      </c>
      <c r="K880" s="59">
        <v>0.61279470700705407</v>
      </c>
      <c r="L880" s="26">
        <f t="shared" si="61"/>
        <v>2.5794572125800728</v>
      </c>
      <c r="M880" s="60">
        <v>39.021746471720441</v>
      </c>
      <c r="N880" s="61" t="s">
        <v>29</v>
      </c>
      <c r="O880" s="24">
        <f t="shared" si="57"/>
        <v>0</v>
      </c>
      <c r="P880" s="163">
        <f t="shared" si="58"/>
        <v>1</v>
      </c>
      <c r="Q880" s="166">
        <v>7</v>
      </c>
      <c r="R880" s="166">
        <v>1</v>
      </c>
      <c r="S880" s="166">
        <v>1</v>
      </c>
      <c r="T880" s="20"/>
      <c r="U880" s="20"/>
      <c r="V880" s="20"/>
      <c r="W880" s="20"/>
      <c r="X880" s="20"/>
      <c r="Y880" s="20"/>
      <c r="Z880" s="6"/>
      <c r="AA880" s="6"/>
      <c r="AB880" s="111"/>
      <c r="AC880" s="24"/>
      <c r="AI880" s="111"/>
      <c r="AM880" s="111"/>
    </row>
    <row r="881" spans="1:39" x14ac:dyDescent="0.25">
      <c r="A881" s="10"/>
      <c r="B881" s="10"/>
      <c r="C881" s="2" t="s">
        <v>671</v>
      </c>
      <c r="D881" s="51" t="s">
        <v>578</v>
      </c>
      <c r="E881" s="38" t="s">
        <v>32</v>
      </c>
      <c r="F881" s="38">
        <v>2</v>
      </c>
      <c r="G881" s="41">
        <v>1.4926785204906343</v>
      </c>
      <c r="H881" s="41">
        <v>1.4649135987978963</v>
      </c>
      <c r="I881" s="57" t="s">
        <v>12</v>
      </c>
      <c r="J881" s="58">
        <v>1696.80766954417</v>
      </c>
      <c r="K881" s="59">
        <v>0.61279470700705407</v>
      </c>
      <c r="L881" s="26">
        <f t="shared" si="61"/>
        <v>2.5897631510555756</v>
      </c>
      <c r="M881" s="60">
        <v>39.093297884567832</v>
      </c>
      <c r="N881" s="61" t="s">
        <v>29</v>
      </c>
      <c r="O881" s="24">
        <f t="shared" si="57"/>
        <v>0</v>
      </c>
      <c r="P881" s="163">
        <f t="shared" si="58"/>
        <v>0</v>
      </c>
      <c r="Q881" s="166">
        <v>8</v>
      </c>
      <c r="R881" s="166">
        <v>1</v>
      </c>
      <c r="S881" s="166">
        <v>1</v>
      </c>
      <c r="T881" s="20"/>
      <c r="U881" s="20"/>
      <c r="V881" s="20"/>
      <c r="W881" s="20"/>
      <c r="X881" s="20"/>
      <c r="Y881" s="20"/>
      <c r="Z881" s="6"/>
      <c r="AA881" s="6"/>
      <c r="AB881" s="111"/>
      <c r="AC881" s="24"/>
      <c r="AI881" s="111"/>
      <c r="AM881" s="111"/>
    </row>
    <row r="882" spans="1:39" x14ac:dyDescent="0.25">
      <c r="A882" s="10"/>
      <c r="B882" s="10"/>
      <c r="C882" s="2" t="s">
        <v>671</v>
      </c>
      <c r="D882" s="51" t="s">
        <v>578</v>
      </c>
      <c r="E882" s="38" t="s">
        <v>32</v>
      </c>
      <c r="F882" s="38">
        <v>3</v>
      </c>
      <c r="G882" s="41">
        <v>1.4961115326251897</v>
      </c>
      <c r="H882" s="41">
        <v>1.4515572178666476</v>
      </c>
      <c r="I882" s="57" t="s">
        <v>12</v>
      </c>
      <c r="J882" s="58">
        <v>1696.80766954417</v>
      </c>
      <c r="K882" s="59">
        <v>0.61279470700705407</v>
      </c>
      <c r="L882" s="26">
        <f t="shared" si="61"/>
        <v>2.5957193487238293</v>
      </c>
      <c r="M882" s="60">
        <v>39.319268391081444</v>
      </c>
      <c r="N882" s="61" t="s">
        <v>29</v>
      </c>
      <c r="O882" s="24">
        <f t="shared" si="57"/>
        <v>0</v>
      </c>
      <c r="P882" s="163">
        <f t="shared" si="58"/>
        <v>0</v>
      </c>
      <c r="Q882" s="166">
        <v>9</v>
      </c>
      <c r="R882" s="166">
        <v>1</v>
      </c>
      <c r="S882" s="166">
        <v>1</v>
      </c>
      <c r="T882" s="20"/>
      <c r="U882" s="20"/>
      <c r="V882" s="20"/>
      <c r="W882" s="20"/>
      <c r="X882" s="20"/>
      <c r="Y882" s="20"/>
      <c r="Z882" s="6"/>
      <c r="AA882" s="6"/>
      <c r="AB882" s="111"/>
      <c r="AC882" s="24"/>
      <c r="AI882" s="111"/>
      <c r="AM882" s="111"/>
    </row>
    <row r="883" spans="1:39" x14ac:dyDescent="0.25">
      <c r="A883" s="10"/>
      <c r="B883" s="10"/>
      <c r="C883" s="8"/>
      <c r="D883" s="66"/>
      <c r="E883" s="66"/>
      <c r="F883" s="66"/>
      <c r="G883" s="81"/>
      <c r="H883" s="81"/>
      <c r="I883" s="63"/>
      <c r="J883" s="64"/>
      <c r="K883" s="65"/>
      <c r="L883" s="50"/>
      <c r="M883" s="73"/>
      <c r="N883" s="74"/>
      <c r="O883" s="163"/>
      <c r="P883" s="163"/>
      <c r="Q883" s="169"/>
      <c r="R883" s="169"/>
      <c r="S883" s="169"/>
      <c r="T883" s="93"/>
      <c r="U883" s="93"/>
      <c r="V883" s="93"/>
      <c r="W883" s="93"/>
      <c r="X883" s="93"/>
      <c r="Y883" s="93"/>
      <c r="Z883" s="97"/>
      <c r="AA883" s="97"/>
      <c r="AB883" s="111"/>
      <c r="AC883" s="112"/>
      <c r="AD883" s="112"/>
      <c r="AE883" s="112"/>
      <c r="AF883" s="112"/>
      <c r="AG883" s="112"/>
      <c r="AH883" s="112"/>
      <c r="AI883" s="111"/>
      <c r="AJ883" s="112"/>
      <c r="AK883" s="112"/>
      <c r="AL883" s="112"/>
      <c r="AM883" s="111"/>
    </row>
    <row r="884" spans="1:39" x14ac:dyDescent="0.25">
      <c r="A884" s="10"/>
      <c r="B884" s="10"/>
      <c r="C884" s="2" t="s">
        <v>672</v>
      </c>
      <c r="D884" s="51" t="s">
        <v>553</v>
      </c>
      <c r="E884" s="38" t="s">
        <v>30</v>
      </c>
      <c r="F884" s="38">
        <v>1</v>
      </c>
      <c r="G884" s="41">
        <v>1.9548351990049753</v>
      </c>
      <c r="H884" s="41">
        <v>1.8360063574627945</v>
      </c>
      <c r="I884" s="57" t="s">
        <v>12</v>
      </c>
      <c r="J884" s="58">
        <v>1696.80766954417</v>
      </c>
      <c r="K884" s="59">
        <v>0.61279470700705407</v>
      </c>
      <c r="L884" s="26">
        <f t="shared" si="61"/>
        <v>3.3915944359576136</v>
      </c>
      <c r="M884" s="60">
        <v>39.953883922070276</v>
      </c>
      <c r="N884" s="61" t="s">
        <v>29</v>
      </c>
      <c r="O884" s="24">
        <f t="shared" si="57"/>
        <v>1</v>
      </c>
      <c r="P884" s="163">
        <f t="shared" si="58"/>
        <v>1</v>
      </c>
      <c r="Q884" s="166">
        <v>1</v>
      </c>
      <c r="R884" s="166">
        <v>1</v>
      </c>
      <c r="S884" s="166">
        <v>1</v>
      </c>
      <c r="T884" s="27">
        <f>AVERAGE(L884:L889)</f>
        <v>3.3615399171542997</v>
      </c>
      <c r="U884" s="27">
        <f>STDEVA(L884:L889)</f>
        <v>7.2369943292518668E-2</v>
      </c>
      <c r="V884" s="24">
        <f>978*T884/AA884</f>
        <v>1643.7930194884525</v>
      </c>
      <c r="W884" s="24">
        <f>978*U884/AA884</f>
        <v>35.388902270041626</v>
      </c>
      <c r="X884" s="27">
        <f>AVERAGE(M884:M889)</f>
        <v>39.997770508718638</v>
      </c>
      <c r="Y884" s="27">
        <f>STDEVA(M884:M889)</f>
        <v>0.10771573363177581</v>
      </c>
      <c r="Z884" s="6" t="s">
        <v>19</v>
      </c>
      <c r="AA884" s="6">
        <v>2</v>
      </c>
      <c r="AB884" s="111"/>
      <c r="AC884" s="25">
        <v>2</v>
      </c>
      <c r="AD884" s="25">
        <v>4</v>
      </c>
      <c r="AE884" s="25">
        <v>6</v>
      </c>
      <c r="AF884" s="23">
        <v>2</v>
      </c>
      <c r="AG884" s="23">
        <v>4</v>
      </c>
      <c r="AH884" s="25">
        <v>6</v>
      </c>
      <c r="AI884" s="111"/>
      <c r="AJ884" s="23">
        <v>1</v>
      </c>
      <c r="AM884" s="111"/>
    </row>
    <row r="885" spans="1:39" x14ac:dyDescent="0.25">
      <c r="A885" s="10"/>
      <c r="B885" s="10"/>
      <c r="C885" s="2" t="s">
        <v>672</v>
      </c>
      <c r="D885" s="51" t="s">
        <v>553</v>
      </c>
      <c r="E885" s="38" t="s">
        <v>30</v>
      </c>
      <c r="F885" s="38">
        <v>2</v>
      </c>
      <c r="G885" s="41">
        <v>1.9679002726918584</v>
      </c>
      <c r="H885" s="41">
        <v>1.844095157179269</v>
      </c>
      <c r="I885" s="57" t="s">
        <v>12</v>
      </c>
      <c r="J885" s="58">
        <v>1696.80766954417</v>
      </c>
      <c r="K885" s="59">
        <v>0.61279470700705407</v>
      </c>
      <c r="L885" s="26">
        <f t="shared" si="61"/>
        <v>3.4142620404924426</v>
      </c>
      <c r="M885" s="60">
        <v>39.99781355856198</v>
      </c>
      <c r="N885" s="61" t="s">
        <v>29</v>
      </c>
      <c r="O885" s="24">
        <f t="shared" si="57"/>
        <v>0</v>
      </c>
      <c r="P885" s="163">
        <f t="shared" si="58"/>
        <v>0</v>
      </c>
      <c r="Q885" s="166">
        <v>2</v>
      </c>
      <c r="R885" s="166">
        <v>1</v>
      </c>
      <c r="S885" s="166">
        <v>1</v>
      </c>
      <c r="T885" s="20"/>
      <c r="U885" s="20"/>
      <c r="V885" s="20"/>
      <c r="W885" s="20"/>
      <c r="X885" s="20"/>
      <c r="Y885" s="20"/>
      <c r="Z885" s="6"/>
      <c r="AA885" s="6"/>
      <c r="AB885" s="111"/>
      <c r="AC885" s="24"/>
      <c r="AI885" s="111"/>
      <c r="AM885" s="111"/>
    </row>
    <row r="886" spans="1:39" x14ac:dyDescent="0.25">
      <c r="A886" s="10"/>
      <c r="B886" s="10"/>
      <c r="C886" s="2" t="s">
        <v>672</v>
      </c>
      <c r="D886" s="51" t="s">
        <v>553</v>
      </c>
      <c r="E886" s="38" t="s">
        <v>30</v>
      </c>
      <c r="F886" s="38">
        <v>3</v>
      </c>
      <c r="G886" s="41">
        <v>1.9927328952454582</v>
      </c>
      <c r="H886" s="41">
        <v>1.85568481907073</v>
      </c>
      <c r="I886" s="57" t="s">
        <v>12</v>
      </c>
      <c r="J886" s="58">
        <v>1696.80766954417</v>
      </c>
      <c r="K886" s="59">
        <v>0.61279470700705407</v>
      </c>
      <c r="L886" s="26">
        <f t="shared" si="61"/>
        <v>3.4573460736252071</v>
      </c>
      <c r="M886" s="60">
        <v>40.119277117857621</v>
      </c>
      <c r="N886" s="61" t="s">
        <v>29</v>
      </c>
      <c r="O886" s="24">
        <f t="shared" si="57"/>
        <v>0</v>
      </c>
      <c r="P886" s="163">
        <f t="shared" si="58"/>
        <v>0</v>
      </c>
      <c r="Q886" s="166">
        <v>3</v>
      </c>
      <c r="R886" s="166">
        <v>1</v>
      </c>
      <c r="S886" s="166">
        <v>1</v>
      </c>
      <c r="T886" s="20"/>
      <c r="U886" s="20"/>
      <c r="V886" s="20"/>
      <c r="W886" s="20"/>
      <c r="X886" s="20"/>
      <c r="Y886" s="20"/>
      <c r="Z886" s="6"/>
      <c r="AA886" s="6"/>
      <c r="AB886" s="111"/>
      <c r="AC886" s="24"/>
      <c r="AI886" s="111"/>
      <c r="AM886" s="111"/>
    </row>
    <row r="887" spans="1:39" x14ac:dyDescent="0.25">
      <c r="A887" s="10"/>
      <c r="B887" s="10"/>
      <c r="C887" s="2" t="s">
        <v>672</v>
      </c>
      <c r="D887" t="s">
        <v>2089</v>
      </c>
      <c r="E887" s="38" t="s">
        <v>30</v>
      </c>
      <c r="F887" s="38">
        <v>1</v>
      </c>
      <c r="G887" s="41">
        <v>1.610288635637448</v>
      </c>
      <c r="H887" s="41">
        <v>1.4395221971407075</v>
      </c>
      <c r="I887" s="57" t="s">
        <v>1702</v>
      </c>
      <c r="J887" s="58">
        <v>2030.89</v>
      </c>
      <c r="K887" s="20">
        <v>0.62109999999999999</v>
      </c>
      <c r="L887" s="26">
        <f t="shared" si="61"/>
        <v>3.3438845472696697</v>
      </c>
      <c r="M887" s="60">
        <v>40.11076065187288</v>
      </c>
      <c r="N887" s="61" t="s">
        <v>29</v>
      </c>
      <c r="O887" s="24">
        <v>1</v>
      </c>
      <c r="P887" s="163">
        <v>1</v>
      </c>
      <c r="Q887" s="166">
        <v>4</v>
      </c>
      <c r="R887" s="166">
        <v>1</v>
      </c>
      <c r="S887" s="166">
        <v>1</v>
      </c>
      <c r="T887" s="20"/>
      <c r="U887" s="20"/>
      <c r="V887" s="20"/>
      <c r="W887" s="20"/>
      <c r="X887" s="20"/>
      <c r="Y887" s="20"/>
      <c r="Z887" s="6"/>
      <c r="AA887" s="6"/>
      <c r="AB887" s="111"/>
      <c r="AC887" s="24"/>
      <c r="AI887" s="111"/>
      <c r="AM887" s="111"/>
    </row>
    <row r="888" spans="1:39" x14ac:dyDescent="0.25">
      <c r="A888" s="10"/>
      <c r="B888" s="10"/>
      <c r="C888" s="2" t="s">
        <v>672</v>
      </c>
      <c r="D888" t="s">
        <v>2089</v>
      </c>
      <c r="E888" s="38" t="s">
        <v>31</v>
      </c>
      <c r="F888" s="38">
        <v>1</v>
      </c>
      <c r="G888" s="41">
        <v>1.5773014757554462</v>
      </c>
      <c r="H888" s="41">
        <v>1.4305641809582954</v>
      </c>
      <c r="I888" s="57" t="s">
        <v>1702</v>
      </c>
      <c r="J888" s="58">
        <v>2030.89</v>
      </c>
      <c r="K888" s="20">
        <v>0.62109999999999999</v>
      </c>
      <c r="L888" s="26">
        <f t="shared" si="61"/>
        <v>3.2753842475429225</v>
      </c>
      <c r="M888" s="60">
        <v>39.830393886346641</v>
      </c>
      <c r="N888" s="61" t="s">
        <v>29</v>
      </c>
      <c r="O888" s="24">
        <v>0</v>
      </c>
      <c r="P888" s="163">
        <v>1</v>
      </c>
      <c r="Q888" s="166">
        <v>5</v>
      </c>
      <c r="R888" s="166">
        <v>1</v>
      </c>
      <c r="S888" s="166">
        <v>1</v>
      </c>
      <c r="T888" s="20"/>
      <c r="U888" s="20"/>
      <c r="V888" s="20"/>
      <c r="W888" s="20"/>
      <c r="X888" s="20"/>
      <c r="Y888" s="20"/>
      <c r="Z888" s="6"/>
      <c r="AA888" s="6"/>
      <c r="AB888" s="111"/>
      <c r="AC888" s="24"/>
      <c r="AI888" s="111"/>
      <c r="AM888" s="111"/>
    </row>
    <row r="889" spans="1:39" x14ac:dyDescent="0.25">
      <c r="A889" s="10"/>
      <c r="B889" s="10"/>
      <c r="C889" s="2" t="s">
        <v>672</v>
      </c>
      <c r="D889" t="s">
        <v>2089</v>
      </c>
      <c r="E889" s="38" t="s">
        <v>32</v>
      </c>
      <c r="F889" s="38">
        <v>1</v>
      </c>
      <c r="G889" s="41">
        <v>1.5827835375431982</v>
      </c>
      <c r="H889" s="41">
        <v>1.4249260355029587</v>
      </c>
      <c r="I889" s="57" t="s">
        <v>1702</v>
      </c>
      <c r="J889" s="58">
        <v>2030.89</v>
      </c>
      <c r="K889" s="20">
        <v>0.62109999999999999</v>
      </c>
      <c r="L889" s="26">
        <f t="shared" si="61"/>
        <v>3.2867681580379404</v>
      </c>
      <c r="M889" s="60">
        <v>39.97449391560243</v>
      </c>
      <c r="N889" s="61" t="s">
        <v>29</v>
      </c>
      <c r="O889" s="24">
        <v>0</v>
      </c>
      <c r="P889" s="163">
        <v>1</v>
      </c>
      <c r="Q889" s="166">
        <v>6</v>
      </c>
      <c r="R889" s="166">
        <v>1</v>
      </c>
      <c r="S889" s="166">
        <v>1</v>
      </c>
      <c r="T889" s="20"/>
      <c r="U889" s="20"/>
      <c r="V889" s="20"/>
      <c r="W889" s="20"/>
      <c r="X889" s="20"/>
      <c r="Y889" s="20"/>
      <c r="Z889" s="6"/>
      <c r="AA889" s="6"/>
      <c r="AB889" s="111"/>
      <c r="AC889" s="24"/>
      <c r="AI889" s="111"/>
      <c r="AM889" s="111"/>
    </row>
    <row r="890" spans="1:39" x14ac:dyDescent="0.25">
      <c r="A890" s="10"/>
      <c r="B890" s="10"/>
      <c r="C890" s="8"/>
      <c r="D890" s="70"/>
      <c r="E890" s="70"/>
      <c r="F890" s="70"/>
      <c r="G890" s="86"/>
      <c r="H890" s="86"/>
      <c r="I890" s="63"/>
      <c r="J890" s="64"/>
      <c r="K890" s="65"/>
      <c r="L890" s="50"/>
      <c r="M890" s="76"/>
      <c r="N890" s="77"/>
      <c r="O890" s="166"/>
      <c r="P890" s="166"/>
      <c r="Q890" s="166"/>
      <c r="R890" s="166"/>
      <c r="S890" s="166"/>
      <c r="T890" s="46"/>
      <c r="U890" s="46"/>
      <c r="V890" s="46"/>
      <c r="W890" s="46"/>
      <c r="X890" s="46"/>
      <c r="Y890" s="46"/>
      <c r="Z890" s="17"/>
      <c r="AA890" s="17"/>
      <c r="AB890" s="111"/>
      <c r="AC890" s="111"/>
      <c r="AD890" s="111"/>
      <c r="AE890" s="111"/>
      <c r="AF890" s="111"/>
      <c r="AG890" s="111"/>
      <c r="AH890" s="111"/>
      <c r="AI890" s="111"/>
      <c r="AJ890" s="111"/>
      <c r="AK890" s="111"/>
      <c r="AL890" s="111"/>
      <c r="AM890" s="111"/>
    </row>
    <row r="891" spans="1:39" x14ac:dyDescent="0.25">
      <c r="A891" s="10"/>
      <c r="B891" s="10"/>
      <c r="C891" s="2" t="s">
        <v>673</v>
      </c>
      <c r="D891" s="51" t="s">
        <v>554</v>
      </c>
      <c r="E891" s="38" t="s">
        <v>30</v>
      </c>
      <c r="F891" s="38">
        <v>1</v>
      </c>
      <c r="G891" s="41">
        <v>1.9612984756338361</v>
      </c>
      <c r="H891" s="41">
        <v>1.817279002449343</v>
      </c>
      <c r="I891" s="57" t="s">
        <v>12</v>
      </c>
      <c r="J891" s="58">
        <v>1696.80766954417</v>
      </c>
      <c r="K891" s="59">
        <v>0.61279470700705407</v>
      </c>
      <c r="L891" s="26">
        <f t="shared" si="61"/>
        <v>3.4028080733341333</v>
      </c>
      <c r="M891" s="60">
        <v>40.216085030502015</v>
      </c>
      <c r="N891" s="61" t="s">
        <v>29</v>
      </c>
      <c r="O891" s="24">
        <f t="shared" si="57"/>
        <v>1</v>
      </c>
      <c r="P891" s="163">
        <f t="shared" si="58"/>
        <v>1</v>
      </c>
      <c r="Q891" s="166">
        <v>1</v>
      </c>
      <c r="R891" s="166">
        <v>1</v>
      </c>
      <c r="S891" s="166">
        <v>1</v>
      </c>
      <c r="T891" s="27">
        <f>AVERAGE(L891:L902)</f>
        <v>3.4173291432248103</v>
      </c>
      <c r="U891" s="27">
        <f>STDEVA(L891:L902)</f>
        <v>0.10948689858597627</v>
      </c>
      <c r="V891" s="24">
        <f>978*T891/AA891</f>
        <v>1671.0739510369322</v>
      </c>
      <c r="W891" s="24">
        <f>978*U891/AA891</f>
        <v>53.539093408542392</v>
      </c>
      <c r="X891" s="27">
        <f>AVERAGE(M891:M902)</f>
        <v>40.331178198697408</v>
      </c>
      <c r="Y891" s="27">
        <f>STDEVA(M891:M902)</f>
        <v>0.4591343573236249</v>
      </c>
      <c r="Z891" s="6">
        <v>34</v>
      </c>
      <c r="AA891" s="6">
        <v>2</v>
      </c>
      <c r="AB891" s="111"/>
      <c r="AC891" s="25">
        <f>SUM(O891:O902)</f>
        <v>1</v>
      </c>
      <c r="AD891" s="25">
        <f>SUM(P891:P902)</f>
        <v>3</v>
      </c>
      <c r="AE891" s="25">
        <f>SUM(R891:R902)</f>
        <v>12</v>
      </c>
      <c r="AF891" s="24">
        <v>1</v>
      </c>
      <c r="AG891" s="23">
        <v>3</v>
      </c>
      <c r="AH891" s="25">
        <f>SUM(S891:S902)</f>
        <v>12</v>
      </c>
      <c r="AI891" s="111"/>
      <c r="AJ891" s="23">
        <v>1</v>
      </c>
      <c r="AM891" s="111"/>
    </row>
    <row r="892" spans="1:39" x14ac:dyDescent="0.25">
      <c r="A892" s="10"/>
      <c r="B892" s="10"/>
      <c r="C892" s="2" t="s">
        <v>673</v>
      </c>
      <c r="D892" s="51" t="s">
        <v>554</v>
      </c>
      <c r="E892" s="38" t="s">
        <v>30</v>
      </c>
      <c r="F892" s="38">
        <v>3</v>
      </c>
      <c r="G892" s="41">
        <v>1.9438630292945658</v>
      </c>
      <c r="H892" s="41">
        <v>1.8114243866715489</v>
      </c>
      <c r="I892" s="57" t="s">
        <v>12</v>
      </c>
      <c r="J892" s="58">
        <v>1696.80766954417</v>
      </c>
      <c r="K892" s="59">
        <v>0.61279470700705407</v>
      </c>
      <c r="L892" s="26">
        <f t="shared" si="61"/>
        <v>3.3725579720351564</v>
      </c>
      <c r="M892" s="60">
        <v>40.105947126448051</v>
      </c>
      <c r="N892" s="61" t="s">
        <v>29</v>
      </c>
      <c r="O892" s="24">
        <f t="shared" si="57"/>
        <v>0</v>
      </c>
      <c r="P892" s="163">
        <f t="shared" si="58"/>
        <v>0</v>
      </c>
      <c r="Q892" s="166">
        <v>2</v>
      </c>
      <c r="R892" s="166">
        <v>1</v>
      </c>
      <c r="S892" s="166">
        <v>1</v>
      </c>
      <c r="T892" s="20"/>
      <c r="U892" s="20"/>
      <c r="V892" s="20"/>
      <c r="W892" s="20"/>
      <c r="X892" s="20"/>
      <c r="Y892" s="20"/>
      <c r="Z892" s="6"/>
      <c r="AA892" s="6"/>
      <c r="AB892" s="111"/>
      <c r="AC892" s="24"/>
      <c r="AI892" s="111"/>
      <c r="AM892" s="111"/>
    </row>
    <row r="893" spans="1:39" x14ac:dyDescent="0.25">
      <c r="A893" s="10"/>
      <c r="B893" s="10"/>
      <c r="C893" s="2" t="s">
        <v>673</v>
      </c>
      <c r="D893" s="51" t="s">
        <v>554</v>
      </c>
      <c r="E893" s="38" t="s">
        <v>30</v>
      </c>
      <c r="F893" s="38">
        <v>4</v>
      </c>
      <c r="G893" s="41">
        <v>1.9474426476118842</v>
      </c>
      <c r="H893" s="41">
        <v>1.7836708745799656</v>
      </c>
      <c r="I893" s="57" t="s">
        <v>12</v>
      </c>
      <c r="J893" s="58">
        <v>1696.80766954417</v>
      </c>
      <c r="K893" s="59">
        <v>0.61279470700705407</v>
      </c>
      <c r="L893" s="26">
        <f t="shared" si="61"/>
        <v>3.3787685280830773</v>
      </c>
      <c r="M893" s="60">
        <v>40.438854283487004</v>
      </c>
      <c r="N893" s="61" t="s">
        <v>29</v>
      </c>
      <c r="O893" s="24">
        <f t="shared" si="57"/>
        <v>0</v>
      </c>
      <c r="P893" s="163">
        <f t="shared" si="58"/>
        <v>0</v>
      </c>
      <c r="Q893" s="166">
        <v>3</v>
      </c>
      <c r="R893" s="166">
        <v>1</v>
      </c>
      <c r="S893" s="166">
        <v>1</v>
      </c>
      <c r="T893" s="20"/>
      <c r="U893" s="20"/>
      <c r="V893" s="20"/>
      <c r="W893" s="20"/>
      <c r="X893" s="20"/>
      <c r="Y893" s="20"/>
      <c r="Z893" s="6"/>
      <c r="AA893" s="6"/>
      <c r="AB893" s="111"/>
      <c r="AC893" s="24"/>
      <c r="AI893" s="111"/>
      <c r="AM893" s="111"/>
    </row>
    <row r="894" spans="1:39" x14ac:dyDescent="0.25">
      <c r="A894" s="10"/>
      <c r="B894" s="10"/>
      <c r="C894" s="2" t="s">
        <v>673</v>
      </c>
      <c r="D894" s="51" t="s">
        <v>554</v>
      </c>
      <c r="E894" s="38" t="s">
        <v>30</v>
      </c>
      <c r="F894" s="38">
        <v>2</v>
      </c>
      <c r="G894" s="41">
        <v>1.8522832496710366</v>
      </c>
      <c r="H894" s="41">
        <v>1.7770510185012149</v>
      </c>
      <c r="I894" s="57" t="s">
        <v>12</v>
      </c>
      <c r="J894" s="58">
        <v>1696.80766954417</v>
      </c>
      <c r="K894" s="59">
        <v>0.61279470700705407</v>
      </c>
      <c r="L894" s="26">
        <f t="shared" si="61"/>
        <v>3.2136691454090123</v>
      </c>
      <c r="M894" s="60">
        <v>39.539712929625949</v>
      </c>
      <c r="N894" s="61" t="s">
        <v>29</v>
      </c>
      <c r="O894" s="24">
        <f t="shared" si="57"/>
        <v>0</v>
      </c>
      <c r="P894" s="163">
        <f t="shared" si="58"/>
        <v>0</v>
      </c>
      <c r="Q894" s="166">
        <v>4</v>
      </c>
      <c r="R894" s="166">
        <v>1</v>
      </c>
      <c r="S894" s="166">
        <v>1</v>
      </c>
      <c r="T894" s="20"/>
      <c r="U894" s="20"/>
      <c r="V894" s="20"/>
      <c r="W894" s="20"/>
      <c r="X894" s="20"/>
      <c r="Y894" s="20"/>
      <c r="Z894" s="6"/>
      <c r="AA894" s="6"/>
      <c r="AB894" s="111"/>
      <c r="AC894" s="24"/>
      <c r="AI894" s="111"/>
      <c r="AM894" s="111"/>
    </row>
    <row r="895" spans="1:39" x14ac:dyDescent="0.25">
      <c r="A895" s="10"/>
      <c r="B895" s="10"/>
      <c r="C895" s="2" t="s">
        <v>673</v>
      </c>
      <c r="D895" s="51" t="s">
        <v>554</v>
      </c>
      <c r="E895" s="38" t="s">
        <v>31</v>
      </c>
      <c r="F895" s="38">
        <v>1</v>
      </c>
      <c r="G895" s="41">
        <v>2.0146549679867207</v>
      </c>
      <c r="H895" s="41">
        <v>1.8446629749856789</v>
      </c>
      <c r="I895" s="57" t="s">
        <v>12</v>
      </c>
      <c r="J895" s="58">
        <v>1696.80766954417</v>
      </c>
      <c r="K895" s="59">
        <v>0.61279470700705407</v>
      </c>
      <c r="L895" s="26">
        <f t="shared" si="61"/>
        <v>3.4953803692895011</v>
      </c>
      <c r="M895" s="60">
        <v>40.444762751861418</v>
      </c>
      <c r="N895" s="61" t="s">
        <v>29</v>
      </c>
      <c r="O895" s="24">
        <f t="shared" si="57"/>
        <v>0</v>
      </c>
      <c r="P895" s="163">
        <f t="shared" si="58"/>
        <v>1</v>
      </c>
      <c r="Q895" s="166">
        <v>5</v>
      </c>
      <c r="R895" s="166">
        <v>1</v>
      </c>
      <c r="S895" s="166">
        <v>1</v>
      </c>
      <c r="T895" s="20"/>
      <c r="U895" s="20"/>
      <c r="V895" s="20"/>
      <c r="W895" s="20"/>
      <c r="X895" s="20"/>
      <c r="Y895" s="20"/>
      <c r="Z895" s="6"/>
      <c r="AA895" s="6"/>
      <c r="AB895" s="111"/>
      <c r="AC895" s="24"/>
      <c r="AI895" s="111"/>
      <c r="AM895" s="111"/>
    </row>
    <row r="896" spans="1:39" x14ac:dyDescent="0.25">
      <c r="A896" s="10"/>
      <c r="B896" s="10"/>
      <c r="C896" s="2" t="s">
        <v>673</v>
      </c>
      <c r="D896" s="51" t="s">
        <v>554</v>
      </c>
      <c r="E896" s="38" t="s">
        <v>31</v>
      </c>
      <c r="F896" s="38">
        <v>3</v>
      </c>
      <c r="G896" s="41">
        <v>2.002460360852925</v>
      </c>
      <c r="H896" s="41">
        <v>1.8132538346001545</v>
      </c>
      <c r="I896" s="57" t="s">
        <v>12</v>
      </c>
      <c r="J896" s="58">
        <v>1696.80766954417</v>
      </c>
      <c r="K896" s="59">
        <v>0.61279470700705407</v>
      </c>
      <c r="L896" s="26">
        <f t="shared" si="61"/>
        <v>3.4742230043491098</v>
      </c>
      <c r="M896" s="60">
        <v>40.657336457252704</v>
      </c>
      <c r="N896" s="61" t="s">
        <v>29</v>
      </c>
      <c r="O896" s="24">
        <f t="shared" si="57"/>
        <v>0</v>
      </c>
      <c r="P896" s="163">
        <f t="shared" si="58"/>
        <v>0</v>
      </c>
      <c r="Q896" s="166">
        <v>6</v>
      </c>
      <c r="R896" s="166">
        <v>1</v>
      </c>
      <c r="S896" s="166">
        <v>1</v>
      </c>
      <c r="T896" s="20"/>
      <c r="U896" s="20"/>
      <c r="V896" s="20"/>
      <c r="W896" s="20"/>
      <c r="X896" s="20"/>
      <c r="Y896" s="20"/>
      <c r="Z896" s="6"/>
      <c r="AA896" s="6"/>
      <c r="AB896" s="111"/>
      <c r="AC896" s="24"/>
      <c r="AI896" s="111"/>
      <c r="AM896" s="111"/>
    </row>
    <row r="897" spans="1:39" x14ac:dyDescent="0.25">
      <c r="A897" s="10"/>
      <c r="B897" s="10"/>
      <c r="C897" s="2" t="s">
        <v>673</v>
      </c>
      <c r="D897" s="51" t="s">
        <v>554</v>
      </c>
      <c r="E897" s="38" t="s">
        <v>31</v>
      </c>
      <c r="F897" s="38">
        <v>4</v>
      </c>
      <c r="G897" s="41">
        <v>1.9697170750201414</v>
      </c>
      <c r="H897" s="41">
        <v>1.8046793208612137</v>
      </c>
      <c r="I897" s="57" t="s">
        <v>12</v>
      </c>
      <c r="J897" s="58">
        <v>1696.80766954417</v>
      </c>
      <c r="K897" s="59">
        <v>0.61279470700705407</v>
      </c>
      <c r="L897" s="26">
        <f t="shared" si="61"/>
        <v>3.4174141510493716</v>
      </c>
      <c r="M897" s="60">
        <v>40.432394463709244</v>
      </c>
      <c r="N897" s="61" t="s">
        <v>29</v>
      </c>
      <c r="O897" s="24">
        <f t="shared" si="57"/>
        <v>0</v>
      </c>
      <c r="P897" s="163">
        <f t="shared" si="58"/>
        <v>0</v>
      </c>
      <c r="Q897" s="166">
        <v>7</v>
      </c>
      <c r="R897" s="166">
        <v>1</v>
      </c>
      <c r="S897" s="166">
        <v>1</v>
      </c>
      <c r="T897" s="20"/>
      <c r="U897" s="20"/>
      <c r="V897" s="20"/>
      <c r="W897" s="20"/>
      <c r="X897" s="20"/>
      <c r="Y897" s="20"/>
      <c r="Z897" s="6"/>
      <c r="AA897" s="6"/>
      <c r="AB897" s="111"/>
      <c r="AC897" s="24"/>
      <c r="AI897" s="111"/>
      <c r="AM897" s="111"/>
    </row>
    <row r="898" spans="1:39" x14ac:dyDescent="0.25">
      <c r="A898" s="10"/>
      <c r="B898" s="10"/>
      <c r="C898" s="2" t="s">
        <v>673</v>
      </c>
      <c r="D898" s="51" t="s">
        <v>554</v>
      </c>
      <c r="E898" s="38" t="s">
        <v>31</v>
      </c>
      <c r="F898" s="38">
        <v>2</v>
      </c>
      <c r="G898" s="41">
        <v>1.9007437185929648</v>
      </c>
      <c r="H898" s="41">
        <v>1.7758927349842657</v>
      </c>
      <c r="I898" s="57" t="s">
        <v>12</v>
      </c>
      <c r="J898" s="58">
        <v>1696.80766954417</v>
      </c>
      <c r="K898" s="59">
        <v>0.61279470700705407</v>
      </c>
      <c r="L898" s="26">
        <f t="shared" si="61"/>
        <v>3.2977469525014809</v>
      </c>
      <c r="M898" s="60">
        <v>40.05522159630862</v>
      </c>
      <c r="N898" s="61" t="s">
        <v>29</v>
      </c>
      <c r="O898" s="24">
        <f t="shared" si="57"/>
        <v>0</v>
      </c>
      <c r="P898" s="163">
        <f t="shared" si="58"/>
        <v>0</v>
      </c>
      <c r="Q898" s="166">
        <v>8</v>
      </c>
      <c r="R898" s="166">
        <v>1</v>
      </c>
      <c r="S898" s="166">
        <v>1</v>
      </c>
      <c r="T898" s="20"/>
      <c r="U898" s="20"/>
      <c r="V898" s="20"/>
      <c r="W898" s="20"/>
      <c r="X898" s="20"/>
      <c r="Y898" s="20"/>
      <c r="Z898" s="6"/>
      <c r="AA898" s="6"/>
      <c r="AB898" s="111"/>
      <c r="AC898" s="24"/>
      <c r="AI898" s="111"/>
      <c r="AM898" s="111"/>
    </row>
    <row r="899" spans="1:39" x14ac:dyDescent="0.25">
      <c r="A899" s="10"/>
      <c r="B899" s="10"/>
      <c r="C899" s="2" t="s">
        <v>673</v>
      </c>
      <c r="D899" s="51" t="s">
        <v>554</v>
      </c>
      <c r="E899" s="38" t="s">
        <v>32</v>
      </c>
      <c r="F899" s="38">
        <v>1</v>
      </c>
      <c r="G899" s="41">
        <v>2.0165358626767951</v>
      </c>
      <c r="H899" s="41">
        <v>1.8486258865248228</v>
      </c>
      <c r="I899" s="57" t="s">
        <v>12</v>
      </c>
      <c r="J899" s="58">
        <v>1696.80766954417</v>
      </c>
      <c r="K899" s="59">
        <v>0.61279470700705407</v>
      </c>
      <c r="L899" s="26">
        <f t="shared" si="61"/>
        <v>3.4986436786307311</v>
      </c>
      <c r="M899" s="60">
        <v>40.4214797698232</v>
      </c>
      <c r="N899" s="61" t="s">
        <v>29</v>
      </c>
      <c r="O899" s="24">
        <f t="shared" si="57"/>
        <v>0</v>
      </c>
      <c r="P899" s="163">
        <f t="shared" si="58"/>
        <v>1</v>
      </c>
      <c r="Q899" s="166">
        <v>9</v>
      </c>
      <c r="R899" s="166">
        <v>1</v>
      </c>
      <c r="S899" s="166">
        <v>1</v>
      </c>
      <c r="T899" s="20"/>
      <c r="U899" s="20"/>
      <c r="V899" s="20"/>
      <c r="W899" s="20"/>
      <c r="X899" s="20"/>
      <c r="Y899" s="20"/>
      <c r="Z899" s="6"/>
      <c r="AA899" s="6"/>
      <c r="AB899" s="111"/>
      <c r="AC899" s="24"/>
      <c r="AI899" s="111"/>
      <c r="AM899" s="111"/>
    </row>
    <row r="900" spans="1:39" x14ac:dyDescent="0.25">
      <c r="A900" s="10"/>
      <c r="B900" s="10"/>
      <c r="C900" s="2" t="s">
        <v>673</v>
      </c>
      <c r="D900" s="51" t="s">
        <v>554</v>
      </c>
      <c r="E900" s="38" t="s">
        <v>32</v>
      </c>
      <c r="F900" s="38">
        <v>3</v>
      </c>
      <c r="G900" s="41">
        <v>2.0452561336611308</v>
      </c>
      <c r="H900" s="41">
        <v>1.8557389562064688</v>
      </c>
      <c r="I900" s="57" t="s">
        <v>12</v>
      </c>
      <c r="J900" s="58">
        <v>1696.80766954417</v>
      </c>
      <c r="K900" s="59">
        <v>0.61279470700705407</v>
      </c>
      <c r="L900" s="26">
        <f t="shared" si="61"/>
        <v>3.5484726930250132</v>
      </c>
      <c r="M900" s="60">
        <v>40.61885674589044</v>
      </c>
      <c r="N900" s="61" t="s">
        <v>29</v>
      </c>
      <c r="O900" s="24">
        <f t="shared" si="57"/>
        <v>0</v>
      </c>
      <c r="P900" s="163">
        <f t="shared" si="58"/>
        <v>0</v>
      </c>
      <c r="Q900" s="166">
        <v>10</v>
      </c>
      <c r="R900" s="166">
        <v>1</v>
      </c>
      <c r="S900" s="166">
        <v>1</v>
      </c>
      <c r="T900" s="20"/>
      <c r="U900" s="20"/>
      <c r="V900" s="20"/>
      <c r="W900" s="20"/>
      <c r="X900" s="20"/>
      <c r="Y900" s="20"/>
      <c r="Z900" s="6"/>
      <c r="AA900" s="6"/>
      <c r="AB900" s="111"/>
      <c r="AC900" s="24"/>
      <c r="AI900" s="111"/>
      <c r="AM900" s="111"/>
    </row>
    <row r="901" spans="1:39" x14ac:dyDescent="0.25">
      <c r="A901" s="10"/>
      <c r="B901" s="10"/>
      <c r="C901" s="2" t="s">
        <v>673</v>
      </c>
      <c r="D901" s="51" t="s">
        <v>554</v>
      </c>
      <c r="E901" s="38" t="s">
        <v>32</v>
      </c>
      <c r="F901" s="38">
        <v>4</v>
      </c>
      <c r="G901" s="41">
        <v>2.0687801516195727</v>
      </c>
      <c r="H901" s="41">
        <v>1.8097769257581038</v>
      </c>
      <c r="I901" s="57" t="s">
        <v>12</v>
      </c>
      <c r="J901" s="58">
        <v>1696.80766954417</v>
      </c>
      <c r="K901" s="59">
        <v>0.61279470700705407</v>
      </c>
      <c r="L901" s="26">
        <f t="shared" si="61"/>
        <v>3.5892863270642557</v>
      </c>
      <c r="M901" s="60">
        <v>41.311566360441589</v>
      </c>
      <c r="N901" s="61" t="s">
        <v>29</v>
      </c>
      <c r="O901" s="24">
        <f t="shared" si="57"/>
        <v>0</v>
      </c>
      <c r="P901" s="163">
        <f t="shared" si="58"/>
        <v>0</v>
      </c>
      <c r="Q901" s="166">
        <v>11</v>
      </c>
      <c r="R901" s="166">
        <v>1</v>
      </c>
      <c r="S901" s="166">
        <v>1</v>
      </c>
      <c r="T901" s="20"/>
      <c r="U901" s="20"/>
      <c r="V901" s="20"/>
      <c r="W901" s="20"/>
      <c r="X901" s="20"/>
      <c r="Y901" s="20"/>
      <c r="Z901" s="6"/>
      <c r="AA901" s="6"/>
      <c r="AB901" s="111"/>
      <c r="AC901" s="24"/>
      <c r="AI901" s="111"/>
      <c r="AM901" s="111"/>
    </row>
    <row r="902" spans="1:39" x14ac:dyDescent="0.25">
      <c r="A902" s="10"/>
      <c r="B902" s="10"/>
      <c r="C902" s="2" t="s">
        <v>673</v>
      </c>
      <c r="D902" s="51" t="s">
        <v>554</v>
      </c>
      <c r="E902" s="38" t="s">
        <v>32</v>
      </c>
      <c r="F902" s="38">
        <v>2</v>
      </c>
      <c r="G902" s="41">
        <v>1.9129812695109261</v>
      </c>
      <c r="H902" s="41">
        <v>1.8173181324647123</v>
      </c>
      <c r="I902" s="57" t="s">
        <v>12</v>
      </c>
      <c r="J902" s="58">
        <v>1696.80766954417</v>
      </c>
      <c r="K902" s="59">
        <v>0.61279470700705407</v>
      </c>
      <c r="L902" s="26">
        <f t="shared" si="61"/>
        <v>3.3189788239268738</v>
      </c>
      <c r="M902" s="60">
        <v>39.731920869018644</v>
      </c>
      <c r="N902" s="61" t="s">
        <v>29</v>
      </c>
      <c r="O902" s="24">
        <f t="shared" si="57"/>
        <v>0</v>
      </c>
      <c r="P902" s="163">
        <f t="shared" si="58"/>
        <v>0</v>
      </c>
      <c r="Q902" s="166">
        <v>12</v>
      </c>
      <c r="R902" s="166">
        <v>1</v>
      </c>
      <c r="S902" s="166">
        <v>1</v>
      </c>
      <c r="T902" s="20"/>
      <c r="U902" s="20"/>
      <c r="V902" s="20"/>
      <c r="W902" s="20"/>
      <c r="X902" s="20"/>
      <c r="Y902" s="20"/>
      <c r="Z902" s="6"/>
      <c r="AA902" s="6"/>
      <c r="AB902" s="111"/>
      <c r="AC902" s="24"/>
      <c r="AI902" s="111"/>
      <c r="AM902" s="111"/>
    </row>
    <row r="903" spans="1:39" x14ac:dyDescent="0.25">
      <c r="A903" s="10"/>
      <c r="B903" s="10"/>
      <c r="C903" s="8"/>
      <c r="D903" s="66"/>
      <c r="E903" s="66"/>
      <c r="F903" s="66"/>
      <c r="G903" s="81"/>
      <c r="H903" s="81"/>
      <c r="I903" s="63"/>
      <c r="J903" s="64"/>
      <c r="K903" s="65"/>
      <c r="L903" s="50"/>
      <c r="M903" s="73"/>
      <c r="N903" s="74"/>
      <c r="O903" s="163"/>
      <c r="P903" s="163"/>
      <c r="Q903" s="169"/>
      <c r="R903" s="169"/>
      <c r="S903" s="169"/>
      <c r="T903" s="93"/>
      <c r="U903" s="93"/>
      <c r="V903" s="93"/>
      <c r="W903" s="93"/>
      <c r="X903" s="93"/>
      <c r="Y903" s="93"/>
      <c r="Z903" s="97"/>
      <c r="AA903" s="97"/>
      <c r="AB903" s="111"/>
      <c r="AC903" s="112"/>
      <c r="AD903" s="112"/>
      <c r="AE903" s="112"/>
      <c r="AF903" s="112"/>
      <c r="AG903" s="112"/>
      <c r="AH903" s="112"/>
      <c r="AI903" s="111"/>
      <c r="AJ903" s="112"/>
      <c r="AK903" s="112"/>
      <c r="AL903" s="112"/>
      <c r="AM903" s="111"/>
    </row>
    <row r="904" spans="1:39" x14ac:dyDescent="0.25">
      <c r="A904" s="10"/>
      <c r="B904" s="10"/>
      <c r="C904" s="2" t="s">
        <v>674</v>
      </c>
      <c r="D904" s="39" t="s">
        <v>555</v>
      </c>
      <c r="E904" s="38" t="s">
        <v>32</v>
      </c>
      <c r="F904" s="38">
        <v>1</v>
      </c>
      <c r="G904" s="41">
        <v>1.4509566593733998</v>
      </c>
      <c r="H904" s="41">
        <v>1.3738812614216767</v>
      </c>
      <c r="I904" s="57" t="s">
        <v>12</v>
      </c>
      <c r="J904" s="58">
        <v>1696.80766954417</v>
      </c>
      <c r="K904" s="59">
        <v>0.61279470700705407</v>
      </c>
      <c r="L904" s="26">
        <f t="shared" si="61"/>
        <v>2.5173766746431214</v>
      </c>
      <c r="M904" s="60">
        <v>39.795872315143988</v>
      </c>
      <c r="N904" s="61" t="s">
        <v>29</v>
      </c>
      <c r="O904" s="24">
        <f t="shared" si="57"/>
        <v>1</v>
      </c>
      <c r="P904" s="163">
        <f t="shared" si="58"/>
        <v>1</v>
      </c>
      <c r="Q904" s="166">
        <v>1</v>
      </c>
      <c r="R904" s="166">
        <v>1</v>
      </c>
      <c r="S904" s="166">
        <v>1</v>
      </c>
      <c r="T904" s="27">
        <f>AVERAGE(L904:L915)</f>
        <v>2.5597364052534699</v>
      </c>
      <c r="U904" s="27">
        <f>STDEVA(L904:L915)</f>
        <v>3.3895787282989955E-2</v>
      </c>
      <c r="V904" s="24">
        <f>978*T904/AA904</f>
        <v>1251.7111021689468</v>
      </c>
      <c r="W904" s="24">
        <f>978*U904/AA904</f>
        <v>16.575039981382087</v>
      </c>
      <c r="X904" s="27">
        <f>AVERAGE(M904:M915)</f>
        <v>39.766364090714184</v>
      </c>
      <c r="Y904" s="27">
        <f>STDEVA(M904:M915)</f>
        <v>0.31785100842757918</v>
      </c>
      <c r="Z904" s="6">
        <v>34</v>
      </c>
      <c r="AA904" s="6">
        <v>2</v>
      </c>
      <c r="AB904" s="111"/>
      <c r="AC904" s="25">
        <f>SUM(O904:O915)</f>
        <v>2</v>
      </c>
      <c r="AD904" s="25">
        <f>SUM(P904:P915)</f>
        <v>4</v>
      </c>
      <c r="AE904" s="25">
        <f>SUM(R904:R915)</f>
        <v>12</v>
      </c>
      <c r="AF904" s="24">
        <v>2</v>
      </c>
      <c r="AG904" s="23">
        <v>4</v>
      </c>
      <c r="AH904" s="25">
        <f>SUM(S904:S915)</f>
        <v>12</v>
      </c>
      <c r="AI904" s="111"/>
      <c r="AJ904" s="23">
        <v>1</v>
      </c>
      <c r="AM904" s="111"/>
    </row>
    <row r="905" spans="1:39" x14ac:dyDescent="0.25">
      <c r="A905" s="10"/>
      <c r="B905" s="10"/>
      <c r="C905" s="2" t="s">
        <v>674</v>
      </c>
      <c r="D905" s="39" t="s">
        <v>555</v>
      </c>
      <c r="E905" s="38" t="s">
        <v>32</v>
      </c>
      <c r="F905" s="38">
        <v>2</v>
      </c>
      <c r="G905" s="41">
        <v>1.4694341081525153</v>
      </c>
      <c r="H905" s="41">
        <v>1.3526986333101692</v>
      </c>
      <c r="I905" s="57" t="s">
        <v>12</v>
      </c>
      <c r="J905" s="58">
        <v>1696.80766954417</v>
      </c>
      <c r="K905" s="59">
        <v>0.61279470700705407</v>
      </c>
      <c r="L905" s="26">
        <f t="shared" si="61"/>
        <v>2.5494346263834209</v>
      </c>
      <c r="M905" s="60">
        <v>40.341475356448257</v>
      </c>
      <c r="N905" s="61" t="s">
        <v>29</v>
      </c>
      <c r="O905" s="24">
        <f t="shared" si="57"/>
        <v>0</v>
      </c>
      <c r="P905" s="163">
        <f t="shared" si="58"/>
        <v>0</v>
      </c>
      <c r="Q905" s="166">
        <v>2</v>
      </c>
      <c r="R905" s="166">
        <v>1</v>
      </c>
      <c r="S905" s="166">
        <v>1</v>
      </c>
      <c r="T905" s="20"/>
      <c r="U905" s="20"/>
      <c r="V905" s="20"/>
      <c r="W905" s="20"/>
      <c r="X905" s="20"/>
      <c r="Y905" s="20"/>
      <c r="Z905" s="6"/>
      <c r="AA905" s="6"/>
      <c r="AB905" s="111"/>
      <c r="AC905" s="24"/>
      <c r="AI905" s="111"/>
      <c r="AM905" s="111"/>
    </row>
    <row r="906" spans="1:39" x14ac:dyDescent="0.25">
      <c r="A906" s="10"/>
      <c r="B906" s="10"/>
      <c r="C906" s="2" t="s">
        <v>674</v>
      </c>
      <c r="D906" s="39" t="s">
        <v>555</v>
      </c>
      <c r="E906" s="38" t="s">
        <v>32</v>
      </c>
      <c r="F906" s="38">
        <v>3</v>
      </c>
      <c r="G906" s="41">
        <v>1.4700743660962279</v>
      </c>
      <c r="H906" s="41">
        <v>1.3652024664674844</v>
      </c>
      <c r="I906" s="57" t="s">
        <v>12</v>
      </c>
      <c r="J906" s="58">
        <v>1696.80766954417</v>
      </c>
      <c r="K906" s="59">
        <v>0.61279470700705407</v>
      </c>
      <c r="L906" s="26">
        <f t="shared" si="61"/>
        <v>2.5505454592968952</v>
      </c>
      <c r="M906" s="60">
        <v>40.17254279802961</v>
      </c>
      <c r="N906" s="61" t="s">
        <v>29</v>
      </c>
      <c r="O906" s="24">
        <f t="shared" si="57"/>
        <v>0</v>
      </c>
      <c r="P906" s="163">
        <f t="shared" si="58"/>
        <v>0</v>
      </c>
      <c r="Q906" s="166">
        <v>3</v>
      </c>
      <c r="R906" s="166">
        <v>1</v>
      </c>
      <c r="S906" s="166">
        <v>1</v>
      </c>
      <c r="T906" s="20"/>
      <c r="U906" s="20"/>
      <c r="V906" s="20"/>
      <c r="W906" s="20"/>
      <c r="X906" s="20"/>
      <c r="Y906" s="20"/>
      <c r="Z906" s="6"/>
      <c r="AA906" s="6"/>
      <c r="AB906" s="111"/>
      <c r="AC906" s="24"/>
      <c r="AI906" s="111"/>
      <c r="AM906" s="111"/>
    </row>
    <row r="907" spans="1:39" x14ac:dyDescent="0.25">
      <c r="A907" s="10"/>
      <c r="B907" s="10"/>
      <c r="C907" s="2" t="s">
        <v>674</v>
      </c>
      <c r="D907" s="39" t="s">
        <v>555</v>
      </c>
      <c r="E907" s="38" t="s">
        <v>30</v>
      </c>
      <c r="F907" s="38">
        <v>1</v>
      </c>
      <c r="G907" s="41">
        <v>1.4608836258144291</v>
      </c>
      <c r="H907" s="41">
        <v>1.3951206215074281</v>
      </c>
      <c r="I907" s="57" t="s">
        <v>12</v>
      </c>
      <c r="J907" s="58">
        <v>1696.80766954417</v>
      </c>
      <c r="K907" s="59">
        <v>0.61279470700705407</v>
      </c>
      <c r="L907" s="26">
        <f t="shared" si="61"/>
        <v>2.5345997347580966</v>
      </c>
      <c r="M907" s="60">
        <v>39.62963007214482</v>
      </c>
      <c r="N907" s="61" t="s">
        <v>29</v>
      </c>
      <c r="O907" s="24">
        <f t="shared" si="57"/>
        <v>0</v>
      </c>
      <c r="P907" s="163">
        <f t="shared" si="58"/>
        <v>1</v>
      </c>
      <c r="Q907" s="166">
        <v>4</v>
      </c>
      <c r="R907" s="166">
        <v>1</v>
      </c>
      <c r="S907" s="166">
        <v>1</v>
      </c>
      <c r="T907" s="20"/>
      <c r="U907" s="20"/>
      <c r="V907" s="20"/>
      <c r="W907" s="20"/>
      <c r="X907" s="20"/>
      <c r="Y907" s="20"/>
      <c r="Z907" s="6"/>
      <c r="AA907" s="6"/>
      <c r="AB907" s="111"/>
      <c r="AC907" s="24"/>
      <c r="AI907" s="111"/>
      <c r="AM907" s="111"/>
    </row>
    <row r="908" spans="1:39" x14ac:dyDescent="0.25">
      <c r="A908" s="10"/>
      <c r="B908" s="10"/>
      <c r="C908" s="2" t="s">
        <v>674</v>
      </c>
      <c r="D908" s="39" t="s">
        <v>555</v>
      </c>
      <c r="E908" s="38" t="s">
        <v>30</v>
      </c>
      <c r="F908" s="38">
        <v>2</v>
      </c>
      <c r="G908" s="41">
        <v>1.4535686876438989</v>
      </c>
      <c r="H908" s="41">
        <v>1.4067323044172433</v>
      </c>
      <c r="I908" s="57" t="s">
        <v>12</v>
      </c>
      <c r="J908" s="58">
        <v>1696.80766954417</v>
      </c>
      <c r="K908" s="59">
        <v>0.61279470700705407</v>
      </c>
      <c r="L908" s="26">
        <f t="shared" si="61"/>
        <v>2.5219084840525783</v>
      </c>
      <c r="M908" s="60">
        <v>39.368817029882287</v>
      </c>
      <c r="N908" s="61" t="s">
        <v>29</v>
      </c>
      <c r="O908" s="24">
        <f t="shared" si="57"/>
        <v>0</v>
      </c>
      <c r="P908" s="163">
        <f t="shared" si="58"/>
        <v>0</v>
      </c>
      <c r="Q908" s="166">
        <v>5</v>
      </c>
      <c r="R908" s="166">
        <v>1</v>
      </c>
      <c r="S908" s="166">
        <v>1</v>
      </c>
      <c r="T908" s="20"/>
      <c r="U908" s="20"/>
      <c r="V908" s="20"/>
      <c r="W908" s="20"/>
      <c r="X908" s="20"/>
      <c r="Y908" s="20"/>
      <c r="Z908" s="6"/>
      <c r="AA908" s="6"/>
      <c r="AB908" s="111"/>
      <c r="AC908" s="24"/>
      <c r="AI908" s="111"/>
      <c r="AM908" s="111"/>
    </row>
    <row r="909" spans="1:39" x14ac:dyDescent="0.25">
      <c r="A909" s="10"/>
      <c r="B909" s="10"/>
      <c r="C909" s="2" t="s">
        <v>674</v>
      </c>
      <c r="D909" s="39" t="s">
        <v>555</v>
      </c>
      <c r="E909" s="38" t="s">
        <v>30</v>
      </c>
      <c r="F909" s="38">
        <v>3</v>
      </c>
      <c r="G909" s="41">
        <v>1.4447587992711233</v>
      </c>
      <c r="H909" s="41">
        <v>1.3873366834170855</v>
      </c>
      <c r="I909" s="57" t="s">
        <v>12</v>
      </c>
      <c r="J909" s="58">
        <v>1696.80766954417</v>
      </c>
      <c r="K909" s="59">
        <v>0.61279470700705407</v>
      </c>
      <c r="L909" s="26">
        <f t="shared" si="61"/>
        <v>2.5066235288800285</v>
      </c>
      <c r="M909" s="60">
        <v>39.521944806446619</v>
      </c>
      <c r="N909" s="61" t="s">
        <v>29</v>
      </c>
      <c r="O909" s="24">
        <f t="shared" ref="O909:O972" si="62">IF(D909=D908,0,1)</f>
        <v>0</v>
      </c>
      <c r="P909" s="163">
        <f t="shared" ref="P909:P972" si="63">IF(F909=1,1,0)</f>
        <v>0</v>
      </c>
      <c r="Q909" s="166">
        <v>6</v>
      </c>
      <c r="R909" s="166">
        <v>1</v>
      </c>
      <c r="S909" s="166">
        <v>1</v>
      </c>
      <c r="T909" s="20"/>
      <c r="U909" s="20"/>
      <c r="V909" s="20"/>
      <c r="W909" s="20"/>
      <c r="X909" s="20"/>
      <c r="Y909" s="20"/>
      <c r="Z909" s="6"/>
      <c r="AA909" s="6"/>
      <c r="AB909" s="111"/>
      <c r="AC909" s="24"/>
      <c r="AI909" s="111"/>
      <c r="AM909" s="111"/>
    </row>
    <row r="910" spans="1:39" x14ac:dyDescent="0.25">
      <c r="A910" s="10"/>
      <c r="B910" s="10"/>
      <c r="C910" s="2" t="s">
        <v>674</v>
      </c>
      <c r="D910" s="39" t="s">
        <v>555</v>
      </c>
      <c r="E910" s="38" t="s">
        <v>31</v>
      </c>
      <c r="F910" s="38">
        <v>1</v>
      </c>
      <c r="G910" s="41">
        <v>1.4986961892126813</v>
      </c>
      <c r="H910" s="41">
        <v>1.4102460397708123</v>
      </c>
      <c r="I910" s="57" t="s">
        <v>12</v>
      </c>
      <c r="J910" s="58">
        <v>1696.80766954417</v>
      </c>
      <c r="K910" s="59">
        <v>0.61279470700705407</v>
      </c>
      <c r="L910" s="26">
        <f t="shared" si="61"/>
        <v>2.6002036688882395</v>
      </c>
      <c r="M910" s="60">
        <v>39.917358115046142</v>
      </c>
      <c r="N910" s="61" t="s">
        <v>29</v>
      </c>
      <c r="O910" s="24">
        <f t="shared" si="62"/>
        <v>0</v>
      </c>
      <c r="P910" s="163">
        <f t="shared" si="63"/>
        <v>1</v>
      </c>
      <c r="Q910" s="166">
        <v>7</v>
      </c>
      <c r="R910" s="166">
        <v>1</v>
      </c>
      <c r="S910" s="166">
        <v>1</v>
      </c>
      <c r="T910" s="20"/>
      <c r="U910" s="20"/>
      <c r="V910" s="20"/>
      <c r="W910" s="20"/>
      <c r="X910" s="20"/>
      <c r="Y910" s="20"/>
      <c r="Z910" s="6"/>
      <c r="AA910" s="6"/>
      <c r="AB910" s="111"/>
      <c r="AC910" s="24"/>
      <c r="AI910" s="111"/>
      <c r="AM910" s="111"/>
    </row>
    <row r="911" spans="1:39" x14ac:dyDescent="0.25">
      <c r="A911" s="10"/>
      <c r="B911" s="10"/>
      <c r="C911" s="2" t="s">
        <v>674</v>
      </c>
      <c r="D911" s="39" t="s">
        <v>555</v>
      </c>
      <c r="E911" s="38" t="s">
        <v>31</v>
      </c>
      <c r="F911" s="38">
        <v>2</v>
      </c>
      <c r="G911" s="41">
        <v>1.4943018623181692</v>
      </c>
      <c r="H911" s="41">
        <v>1.4045755568934375</v>
      </c>
      <c r="I911" s="57" t="s">
        <v>12</v>
      </c>
      <c r="J911" s="58">
        <v>1696.80766954417</v>
      </c>
      <c r="K911" s="59">
        <v>0.61279470700705407</v>
      </c>
      <c r="L911" s="26">
        <f t="shared" si="61"/>
        <v>2.5925796120609466</v>
      </c>
      <c r="M911" s="60">
        <v>39.938569420827854</v>
      </c>
      <c r="N911" s="61" t="s">
        <v>29</v>
      </c>
      <c r="O911" s="24">
        <f t="shared" si="62"/>
        <v>0</v>
      </c>
      <c r="P911" s="163">
        <f t="shared" si="63"/>
        <v>0</v>
      </c>
      <c r="Q911" s="166">
        <v>8</v>
      </c>
      <c r="R911" s="166">
        <v>1</v>
      </c>
      <c r="S911" s="166">
        <v>1</v>
      </c>
      <c r="T911" s="20"/>
      <c r="U911" s="20"/>
      <c r="V911" s="20"/>
      <c r="W911" s="20"/>
      <c r="X911" s="20"/>
      <c r="Y911" s="20"/>
      <c r="Z911" s="6"/>
      <c r="AA911" s="6"/>
      <c r="AB911" s="111"/>
      <c r="AC911" s="24"/>
      <c r="AI911" s="111"/>
      <c r="AM911" s="111"/>
    </row>
    <row r="912" spans="1:39" x14ac:dyDescent="0.25">
      <c r="A912" s="10"/>
      <c r="B912" s="10"/>
      <c r="C912" s="2" t="s">
        <v>674</v>
      </c>
      <c r="D912" s="39" t="s">
        <v>555</v>
      </c>
      <c r="E912" s="38" t="s">
        <v>31</v>
      </c>
      <c r="F912" s="38">
        <v>3</v>
      </c>
      <c r="G912" s="41">
        <v>1.4838333818817362</v>
      </c>
      <c r="H912" s="41">
        <v>1.3872535781798541</v>
      </c>
      <c r="I912" s="57" t="s">
        <v>12</v>
      </c>
      <c r="J912" s="58">
        <v>1696.80766954417</v>
      </c>
      <c r="K912" s="59">
        <v>0.61279470700705407</v>
      </c>
      <c r="L912" s="26">
        <f t="shared" si="61"/>
        <v>2.5744170375282138</v>
      </c>
      <c r="M912" s="60">
        <v>40.042848068964091</v>
      </c>
      <c r="N912" s="61" t="s">
        <v>29</v>
      </c>
      <c r="O912" s="24">
        <f t="shared" si="62"/>
        <v>0</v>
      </c>
      <c r="P912" s="163">
        <f t="shared" si="63"/>
        <v>0</v>
      </c>
      <c r="Q912" s="166">
        <v>9</v>
      </c>
      <c r="R912" s="166">
        <v>1</v>
      </c>
      <c r="S912" s="166">
        <v>1</v>
      </c>
      <c r="T912" s="20"/>
      <c r="U912" s="20"/>
      <c r="V912" s="20"/>
      <c r="W912" s="20"/>
      <c r="X912" s="20"/>
      <c r="Y912" s="20"/>
      <c r="Z912" s="6"/>
      <c r="AA912" s="6"/>
      <c r="AB912" s="111"/>
      <c r="AC912" s="24"/>
      <c r="AI912" s="111"/>
      <c r="AM912" s="111"/>
    </row>
    <row r="913" spans="1:39" x14ac:dyDescent="0.25">
      <c r="A913" s="10"/>
      <c r="B913" s="10"/>
      <c r="C913" s="2" t="s">
        <v>674</v>
      </c>
      <c r="D913" s="39" t="s">
        <v>556</v>
      </c>
      <c r="E913" s="38" t="s">
        <v>30</v>
      </c>
      <c r="F913" s="38">
        <v>1</v>
      </c>
      <c r="G913" s="41">
        <v>1.4964358452138495</v>
      </c>
      <c r="H913" s="41">
        <v>1.4387672343876725</v>
      </c>
      <c r="I913" s="57" t="s">
        <v>12</v>
      </c>
      <c r="J913" s="58">
        <v>1696.80766954417</v>
      </c>
      <c r="K913" s="59">
        <v>0.61279470700705407</v>
      </c>
      <c r="L913" s="26">
        <f t="shared" si="61"/>
        <v>2.5962820236601964</v>
      </c>
      <c r="M913" s="60">
        <v>39.497315886178832</v>
      </c>
      <c r="N913" s="61" t="s">
        <v>29</v>
      </c>
      <c r="O913" s="24">
        <f t="shared" si="62"/>
        <v>1</v>
      </c>
      <c r="P913" s="163">
        <f t="shared" si="63"/>
        <v>1</v>
      </c>
      <c r="Q913" s="166">
        <v>10</v>
      </c>
      <c r="R913" s="166">
        <v>1</v>
      </c>
      <c r="S913" s="166">
        <v>1</v>
      </c>
      <c r="T913" s="20"/>
      <c r="U913" s="20"/>
      <c r="V913" s="20"/>
      <c r="W913" s="20"/>
      <c r="X913" s="20"/>
      <c r="Y913" s="20"/>
      <c r="Z913" s="6"/>
      <c r="AA913" s="6"/>
      <c r="AB913" s="111"/>
      <c r="AC913" s="24"/>
      <c r="AI913" s="111"/>
      <c r="AM913" s="111"/>
    </row>
    <row r="914" spans="1:39" x14ac:dyDescent="0.25">
      <c r="A914" s="10"/>
      <c r="B914" s="10"/>
      <c r="C914" s="2" t="s">
        <v>674</v>
      </c>
      <c r="D914" s="39" t="s">
        <v>556</v>
      </c>
      <c r="E914" s="38" t="s">
        <v>30</v>
      </c>
      <c r="F914" s="38">
        <v>2</v>
      </c>
      <c r="G914" s="41">
        <v>1.4871910562991928</v>
      </c>
      <c r="H914" s="41">
        <v>1.4378292605522056</v>
      </c>
      <c r="I914" s="57" t="s">
        <v>12</v>
      </c>
      <c r="J914" s="58">
        <v>1696.80766954417</v>
      </c>
      <c r="K914" s="59">
        <v>0.61279470700705407</v>
      </c>
      <c r="L914" s="26">
        <f t="shared" si="61"/>
        <v>2.5802425259774702</v>
      </c>
      <c r="M914" s="60">
        <v>39.388514402094785</v>
      </c>
      <c r="N914" s="61" t="s">
        <v>29</v>
      </c>
      <c r="O914" s="24">
        <f t="shared" si="62"/>
        <v>0</v>
      </c>
      <c r="P914" s="163">
        <f t="shared" si="63"/>
        <v>0</v>
      </c>
      <c r="Q914" s="166">
        <v>11</v>
      </c>
      <c r="R914" s="166">
        <v>1</v>
      </c>
      <c r="S914" s="166">
        <v>1</v>
      </c>
      <c r="T914" s="20"/>
      <c r="U914" s="20"/>
      <c r="V914" s="20"/>
      <c r="W914" s="20"/>
      <c r="X914" s="20"/>
      <c r="Y914" s="20"/>
      <c r="Z914" s="6"/>
      <c r="AA914" s="6"/>
      <c r="AB914" s="111"/>
      <c r="AC914" s="24"/>
      <c r="AI914" s="111"/>
      <c r="AM914" s="111"/>
    </row>
    <row r="915" spans="1:39" x14ac:dyDescent="0.25">
      <c r="A915" s="10"/>
      <c r="B915" s="10"/>
      <c r="C915" s="2" t="s">
        <v>674</v>
      </c>
      <c r="D915" s="39" t="s">
        <v>556</v>
      </c>
      <c r="E915" s="38" t="s">
        <v>30</v>
      </c>
      <c r="F915" s="38">
        <v>3</v>
      </c>
      <c r="G915" s="41">
        <v>1.4943271507498028</v>
      </c>
      <c r="H915" s="41">
        <v>1.4305773208800852</v>
      </c>
      <c r="I915" s="57" t="s">
        <v>12</v>
      </c>
      <c r="J915" s="58">
        <v>1696.80766954417</v>
      </c>
      <c r="K915" s="59">
        <v>0.61279470700705407</v>
      </c>
      <c r="L915" s="26">
        <f t="shared" si="61"/>
        <v>2.5926234869124261</v>
      </c>
      <c r="M915" s="60">
        <v>39.581480817362916</v>
      </c>
      <c r="N915" s="61" t="s">
        <v>29</v>
      </c>
      <c r="O915" s="24">
        <f t="shared" si="62"/>
        <v>0</v>
      </c>
      <c r="P915" s="163">
        <f t="shared" si="63"/>
        <v>0</v>
      </c>
      <c r="Q915" s="166">
        <v>12</v>
      </c>
      <c r="R915" s="166">
        <v>1</v>
      </c>
      <c r="S915" s="166">
        <v>1</v>
      </c>
      <c r="T915" s="20"/>
      <c r="U915" s="20"/>
      <c r="V915" s="20"/>
      <c r="W915" s="20"/>
      <c r="X915" s="20"/>
      <c r="Y915" s="20"/>
      <c r="Z915" s="6"/>
      <c r="AA915" s="6"/>
      <c r="AB915" s="111"/>
      <c r="AC915" s="24"/>
      <c r="AI915" s="111"/>
      <c r="AM915" s="111"/>
    </row>
    <row r="916" spans="1:39" x14ac:dyDescent="0.25">
      <c r="A916" s="10"/>
      <c r="B916" s="10"/>
      <c r="C916" s="8"/>
      <c r="D916" s="66"/>
      <c r="E916" s="66"/>
      <c r="F916" s="66"/>
      <c r="G916" s="81"/>
      <c r="H916" s="81"/>
      <c r="I916" s="63"/>
      <c r="J916" s="64"/>
      <c r="K916" s="65"/>
      <c r="L916" s="50"/>
      <c r="M916" s="73"/>
      <c r="N916" s="74"/>
      <c r="O916" s="163"/>
      <c r="P916" s="163"/>
      <c r="Q916" s="170"/>
      <c r="R916" s="170"/>
      <c r="S916" s="170"/>
      <c r="T916" s="93"/>
      <c r="U916" s="93"/>
      <c r="V916" s="93"/>
      <c r="W916" s="93"/>
      <c r="X916" s="93"/>
      <c r="Y916" s="93"/>
      <c r="Z916" s="97"/>
      <c r="AA916" s="97"/>
      <c r="AB916" s="111"/>
      <c r="AC916" s="112"/>
      <c r="AD916" s="112"/>
      <c r="AE916" s="112"/>
      <c r="AF916" s="112"/>
      <c r="AG916" s="112"/>
      <c r="AH916" s="112"/>
      <c r="AI916" s="111"/>
      <c r="AJ916" s="112"/>
      <c r="AK916" s="112"/>
      <c r="AL916" s="112"/>
      <c r="AM916" s="111"/>
    </row>
    <row r="917" spans="1:39" x14ac:dyDescent="0.25">
      <c r="A917" s="10"/>
      <c r="B917" s="10"/>
      <c r="C917" s="2" t="s">
        <v>675</v>
      </c>
      <c r="D917" s="51" t="s">
        <v>190</v>
      </c>
      <c r="E917" s="38" t="s">
        <v>30</v>
      </c>
      <c r="F917" s="38">
        <v>1</v>
      </c>
      <c r="G917" s="41">
        <v>1.1404862579281185</v>
      </c>
      <c r="H917" s="41">
        <v>1.1721093095836186</v>
      </c>
      <c r="I917" s="57" t="s">
        <v>12</v>
      </c>
      <c r="J917" s="58">
        <v>1696.80766954417</v>
      </c>
      <c r="K917" s="59">
        <v>0.61279470700705407</v>
      </c>
      <c r="L917" s="26">
        <f t="shared" si="61"/>
        <v>1.9787176170369756</v>
      </c>
      <c r="M917" s="60">
        <v>38.172059302180173</v>
      </c>
      <c r="N917" s="61" t="s">
        <v>29</v>
      </c>
      <c r="O917" s="24">
        <f t="shared" si="62"/>
        <v>1</v>
      </c>
      <c r="P917" s="163">
        <f t="shared" si="63"/>
        <v>1</v>
      </c>
      <c r="Q917" s="166">
        <v>1</v>
      </c>
      <c r="R917" s="166">
        <v>1</v>
      </c>
      <c r="S917" s="166">
        <v>1</v>
      </c>
      <c r="T917" s="27">
        <f>AVERAGE(L917:L949)</f>
        <v>1.9879895709726514</v>
      </c>
      <c r="U917" s="27">
        <f>STDEVA(L917:L949)</f>
        <v>5.7885661481467406E-2</v>
      </c>
      <c r="V917" s="24">
        <f>978*T917/AA917</f>
        <v>972.1269002056265</v>
      </c>
      <c r="W917" s="24">
        <f>978*U917/AA917</f>
        <v>28.306088464437561</v>
      </c>
      <c r="X917" s="27">
        <f>AVERAGE(M917:M949)</f>
        <v>38.425257264562383</v>
      </c>
      <c r="Y917" s="27">
        <f>STDEVA(M917:M949)</f>
        <v>0.43809363170521542</v>
      </c>
      <c r="Z917" s="6">
        <v>34</v>
      </c>
      <c r="AA917" s="6">
        <v>2</v>
      </c>
      <c r="AB917" s="111"/>
      <c r="AC917" s="25">
        <f>SUM(O917:O949)</f>
        <v>3</v>
      </c>
      <c r="AD917" s="25">
        <f>SUM(P917:P949)</f>
        <v>10</v>
      </c>
      <c r="AE917" s="25">
        <f>SUM(R917:R949)</f>
        <v>33</v>
      </c>
      <c r="AF917" s="24">
        <v>3</v>
      </c>
      <c r="AG917" s="23">
        <v>10</v>
      </c>
      <c r="AH917" s="25">
        <f>SUM(S917:S949)</f>
        <v>33</v>
      </c>
      <c r="AI917" s="111"/>
      <c r="AJ917" s="23">
        <v>1</v>
      </c>
      <c r="AM917" s="111"/>
    </row>
    <row r="918" spans="1:39" x14ac:dyDescent="0.25">
      <c r="A918" s="10"/>
      <c r="B918" s="10"/>
      <c r="C918" s="2" t="s">
        <v>675</v>
      </c>
      <c r="D918" s="51" t="s">
        <v>190</v>
      </c>
      <c r="E918" s="38" t="s">
        <v>30</v>
      </c>
      <c r="F918" s="38">
        <v>2</v>
      </c>
      <c r="G918" s="41">
        <v>1.1358634986445544</v>
      </c>
      <c r="H918" s="41">
        <v>1.1872290648868091</v>
      </c>
      <c r="I918" s="57" t="s">
        <v>12</v>
      </c>
      <c r="J918" s="58">
        <v>1696.80766954417</v>
      </c>
      <c r="K918" s="59">
        <v>0.61279470700705407</v>
      </c>
      <c r="L918" s="26">
        <f t="shared" si="61"/>
        <v>1.9706972352304231</v>
      </c>
      <c r="M918" s="60">
        <v>37.830301011912063</v>
      </c>
      <c r="N918" s="61" t="s">
        <v>29</v>
      </c>
      <c r="O918" s="24">
        <f t="shared" si="62"/>
        <v>0</v>
      </c>
      <c r="P918" s="163">
        <f t="shared" si="63"/>
        <v>0</v>
      </c>
      <c r="Q918" s="166">
        <v>2</v>
      </c>
      <c r="R918" s="166">
        <v>1</v>
      </c>
      <c r="S918" s="166">
        <v>1</v>
      </c>
      <c r="T918" s="20"/>
      <c r="U918" s="20"/>
      <c r="V918" s="20"/>
      <c r="W918" s="20"/>
      <c r="X918" s="20"/>
      <c r="Y918" s="20"/>
      <c r="Z918" s="6"/>
      <c r="AA918" s="6"/>
      <c r="AB918" s="111"/>
      <c r="AC918" s="24"/>
      <c r="AI918" s="111"/>
      <c r="AM918" s="111"/>
    </row>
    <row r="919" spans="1:39" x14ac:dyDescent="0.25">
      <c r="A919" s="10"/>
      <c r="B919" s="10"/>
      <c r="C919" s="2" t="s">
        <v>675</v>
      </c>
      <c r="D919" s="51" t="s">
        <v>190</v>
      </c>
      <c r="E919" s="38" t="s">
        <v>30</v>
      </c>
      <c r="F919" s="38">
        <v>3</v>
      </c>
      <c r="G919" s="41">
        <v>1.1639420589756855</v>
      </c>
      <c r="H919" s="41">
        <v>1.2095114006514658</v>
      </c>
      <c r="I919" s="57" t="s">
        <v>12</v>
      </c>
      <c r="J919" s="58">
        <v>1696.80766954417</v>
      </c>
      <c r="K919" s="59">
        <v>0.61279470700705407</v>
      </c>
      <c r="L919" s="26">
        <f t="shared" si="61"/>
        <v>2.0194128962934315</v>
      </c>
      <c r="M919" s="60">
        <v>37.948530742232698</v>
      </c>
      <c r="N919" s="61" t="s">
        <v>29</v>
      </c>
      <c r="O919" s="24">
        <f t="shared" si="62"/>
        <v>0</v>
      </c>
      <c r="P919" s="163">
        <f t="shared" si="63"/>
        <v>0</v>
      </c>
      <c r="Q919" s="166">
        <v>3</v>
      </c>
      <c r="R919" s="166">
        <v>1</v>
      </c>
      <c r="S919" s="166">
        <v>1</v>
      </c>
      <c r="T919" s="20"/>
      <c r="U919" s="20"/>
      <c r="V919" s="20"/>
      <c r="W919" s="20"/>
      <c r="X919" s="20"/>
      <c r="Y919" s="20"/>
      <c r="Z919" s="6"/>
      <c r="AA919" s="6"/>
      <c r="AB919" s="111"/>
      <c r="AC919" s="24"/>
      <c r="AD919" s="25"/>
      <c r="AI919" s="111"/>
      <c r="AM919" s="111"/>
    </row>
    <row r="920" spans="1:39" x14ac:dyDescent="0.25">
      <c r="A920" s="10"/>
      <c r="B920" s="10"/>
      <c r="C920" s="2" t="s">
        <v>675</v>
      </c>
      <c r="D920" s="51" t="s">
        <v>190</v>
      </c>
      <c r="E920" s="38" t="s">
        <v>31</v>
      </c>
      <c r="F920" s="38">
        <v>1</v>
      </c>
      <c r="G920" s="41">
        <v>1.2125029618513545</v>
      </c>
      <c r="H920" s="41">
        <v>1.2052360105760478</v>
      </c>
      <c r="I920" s="57" t="s">
        <v>12</v>
      </c>
      <c r="J920" s="58">
        <v>1696.80766954417</v>
      </c>
      <c r="K920" s="59">
        <v>0.61279470700705407</v>
      </c>
      <c r="L920" s="26">
        <f t="shared" si="61"/>
        <v>2.1036649540024546</v>
      </c>
      <c r="M920" s="60">
        <v>38.840206967701633</v>
      </c>
      <c r="N920" s="61" t="s">
        <v>29</v>
      </c>
      <c r="O920" s="24">
        <f t="shared" si="62"/>
        <v>0</v>
      </c>
      <c r="P920" s="163">
        <f t="shared" si="63"/>
        <v>1</v>
      </c>
      <c r="Q920" s="166">
        <v>4</v>
      </c>
      <c r="R920" s="166">
        <v>1</v>
      </c>
      <c r="S920" s="166">
        <v>1</v>
      </c>
      <c r="T920" s="20"/>
      <c r="U920" s="20"/>
      <c r="V920" s="20"/>
      <c r="W920" s="20"/>
      <c r="X920" s="20"/>
      <c r="Y920" s="20"/>
      <c r="Z920" s="6"/>
      <c r="AA920" s="6"/>
      <c r="AB920" s="111"/>
      <c r="AC920" s="24"/>
      <c r="AI920" s="111"/>
      <c r="AM920" s="111"/>
    </row>
    <row r="921" spans="1:39" x14ac:dyDescent="0.25">
      <c r="A921" s="10"/>
      <c r="B921" s="10"/>
      <c r="C921" s="2" t="s">
        <v>675</v>
      </c>
      <c r="D921" s="51" t="s">
        <v>190</v>
      </c>
      <c r="E921" s="38" t="s">
        <v>31</v>
      </c>
      <c r="F921" s="38">
        <v>2</v>
      </c>
      <c r="G921" s="41">
        <v>1.1780710988744028</v>
      </c>
      <c r="H921" s="41">
        <v>1.1908870198560653</v>
      </c>
      <c r="I921" s="57" t="s">
        <v>12</v>
      </c>
      <c r="J921" s="58">
        <v>1696.80766954417</v>
      </c>
      <c r="K921" s="59">
        <v>0.61279470700705407</v>
      </c>
      <c r="L921" s="26">
        <f t="shared" si="61"/>
        <v>2.0439264579124896</v>
      </c>
      <c r="M921" s="60">
        <v>38.50433036201202</v>
      </c>
      <c r="N921" s="61" t="s">
        <v>29</v>
      </c>
      <c r="O921" s="24">
        <f t="shared" si="62"/>
        <v>0</v>
      </c>
      <c r="P921" s="163">
        <f t="shared" si="63"/>
        <v>0</v>
      </c>
      <c r="Q921" s="166">
        <v>5</v>
      </c>
      <c r="R921" s="166">
        <v>1</v>
      </c>
      <c r="S921" s="166">
        <v>1</v>
      </c>
      <c r="T921" s="20"/>
      <c r="U921" s="20"/>
      <c r="V921" s="20"/>
      <c r="W921" s="20"/>
      <c r="X921" s="20"/>
      <c r="Y921" s="20"/>
      <c r="Z921" s="6"/>
      <c r="AA921" s="6"/>
      <c r="AB921" s="111"/>
      <c r="AC921" s="24"/>
      <c r="AI921" s="111"/>
      <c r="AM921" s="111"/>
    </row>
    <row r="922" spans="1:39" x14ac:dyDescent="0.25">
      <c r="A922" s="10"/>
      <c r="B922" s="10"/>
      <c r="C922" s="2" t="s">
        <v>675</v>
      </c>
      <c r="D922" s="51" t="s">
        <v>190</v>
      </c>
      <c r="E922" s="38" t="s">
        <v>31</v>
      </c>
      <c r="F922" s="38">
        <v>3</v>
      </c>
      <c r="G922" s="41">
        <v>1.1782936315021877</v>
      </c>
      <c r="H922" s="41">
        <v>1.1995203185808672</v>
      </c>
      <c r="I922" s="57" t="s">
        <v>12</v>
      </c>
      <c r="J922" s="58">
        <v>1696.80766954417</v>
      </c>
      <c r="K922" s="59">
        <v>0.61279470700705407</v>
      </c>
      <c r="L922" s="26">
        <f t="shared" si="61"/>
        <v>2.0443125469406587</v>
      </c>
      <c r="M922" s="60">
        <v>38.363225174665004</v>
      </c>
      <c r="N922" s="61" t="s">
        <v>29</v>
      </c>
      <c r="O922" s="24">
        <f t="shared" si="62"/>
        <v>0</v>
      </c>
      <c r="P922" s="163">
        <f t="shared" si="63"/>
        <v>0</v>
      </c>
      <c r="Q922" s="166">
        <v>6</v>
      </c>
      <c r="R922" s="166">
        <v>1</v>
      </c>
      <c r="S922" s="166">
        <v>1</v>
      </c>
      <c r="T922" s="20"/>
      <c r="U922" s="20"/>
      <c r="V922" s="20"/>
      <c r="W922" s="20"/>
      <c r="X922" s="20"/>
      <c r="Y922" s="20"/>
      <c r="Z922" s="6"/>
      <c r="AA922" s="6"/>
      <c r="AB922" s="111"/>
      <c r="AC922" s="24"/>
      <c r="AI922" s="111"/>
      <c r="AM922" s="111"/>
    </row>
    <row r="923" spans="1:39" x14ac:dyDescent="0.25">
      <c r="A923" s="10"/>
      <c r="B923" s="10"/>
      <c r="C923" s="2" t="s">
        <v>675</v>
      </c>
      <c r="D923" s="51" t="s">
        <v>190</v>
      </c>
      <c r="E923" s="38" t="s">
        <v>32</v>
      </c>
      <c r="F923" s="38">
        <v>1</v>
      </c>
      <c r="G923" s="41">
        <v>1.1918838617473393</v>
      </c>
      <c r="H923" s="41">
        <v>1.1436025082571442</v>
      </c>
      <c r="I923" s="57" t="s">
        <v>12</v>
      </c>
      <c r="J923" s="58">
        <v>1696.80766954417</v>
      </c>
      <c r="K923" s="59">
        <v>0.61279470700705407</v>
      </c>
      <c r="L923" s="26">
        <f t="shared" si="61"/>
        <v>2.067891286113301</v>
      </c>
      <c r="M923" s="60">
        <v>39.53751890928158</v>
      </c>
      <c r="N923" s="61" t="s">
        <v>29</v>
      </c>
      <c r="O923" s="24">
        <f t="shared" si="62"/>
        <v>0</v>
      </c>
      <c r="P923" s="163">
        <f t="shared" si="63"/>
        <v>1</v>
      </c>
      <c r="Q923" s="166">
        <v>7</v>
      </c>
      <c r="R923" s="166">
        <v>1</v>
      </c>
      <c r="S923" s="166">
        <v>1</v>
      </c>
      <c r="T923" s="20"/>
      <c r="U923" s="20"/>
      <c r="V923" s="20"/>
      <c r="W923" s="20"/>
      <c r="X923" s="20"/>
      <c r="Y923" s="20"/>
      <c r="Z923" s="6"/>
      <c r="AA923" s="6"/>
      <c r="AB923" s="111"/>
      <c r="AC923" s="24"/>
      <c r="AI923" s="111"/>
      <c r="AM923" s="111"/>
    </row>
    <row r="924" spans="1:39" x14ac:dyDescent="0.25">
      <c r="A924" s="10"/>
      <c r="B924" s="10"/>
      <c r="C924" s="2" t="s">
        <v>675</v>
      </c>
      <c r="D924" s="51" t="s">
        <v>190</v>
      </c>
      <c r="E924" s="38" t="s">
        <v>32</v>
      </c>
      <c r="F924" s="38">
        <v>2</v>
      </c>
      <c r="G924" s="41">
        <v>1.191690162907268</v>
      </c>
      <c r="H924" s="41">
        <v>1.1705742145178766</v>
      </c>
      <c r="I924" s="57" t="s">
        <v>12</v>
      </c>
      <c r="J924" s="58">
        <v>1696.80766954417</v>
      </c>
      <c r="K924" s="59">
        <v>0.61279470700705407</v>
      </c>
      <c r="L924" s="26">
        <f t="shared" si="61"/>
        <v>2.0675552230484602</v>
      </c>
      <c r="M924" s="60">
        <v>39.07554402507715</v>
      </c>
      <c r="N924" s="61" t="s">
        <v>29</v>
      </c>
      <c r="O924" s="24">
        <f t="shared" si="62"/>
        <v>0</v>
      </c>
      <c r="P924" s="163">
        <f t="shared" si="63"/>
        <v>0</v>
      </c>
      <c r="Q924" s="166">
        <v>8</v>
      </c>
      <c r="R924" s="166">
        <v>1</v>
      </c>
      <c r="S924" s="166">
        <v>1</v>
      </c>
      <c r="T924" s="20"/>
      <c r="U924" s="20"/>
      <c r="V924" s="20"/>
      <c r="W924" s="20"/>
      <c r="X924" s="20"/>
      <c r="Y924" s="20"/>
      <c r="Z924" s="6"/>
      <c r="AA924" s="6"/>
      <c r="AB924" s="111"/>
      <c r="AC924" s="24"/>
      <c r="AI924" s="111"/>
      <c r="AM924" s="111"/>
    </row>
    <row r="925" spans="1:39" x14ac:dyDescent="0.25">
      <c r="A925" s="10"/>
      <c r="B925" s="10"/>
      <c r="C925" s="2" t="s">
        <v>675</v>
      </c>
      <c r="D925" s="51" t="s">
        <v>190</v>
      </c>
      <c r="E925" s="38" t="s">
        <v>32</v>
      </c>
      <c r="F925" s="38">
        <v>3</v>
      </c>
      <c r="G925" s="41">
        <v>1.1987547892720307</v>
      </c>
      <c r="H925" s="41">
        <v>1.1939823326308237</v>
      </c>
      <c r="I925" s="57" t="s">
        <v>12</v>
      </c>
      <c r="J925" s="58">
        <v>1696.80766954417</v>
      </c>
      <c r="K925" s="59">
        <v>0.61279470700705407</v>
      </c>
      <c r="L925" s="26">
        <f t="shared" si="61"/>
        <v>2.0798121884862852</v>
      </c>
      <c r="M925" s="60">
        <v>38.799981704635996</v>
      </c>
      <c r="N925" s="61" t="s">
        <v>29</v>
      </c>
      <c r="O925" s="24">
        <f t="shared" si="62"/>
        <v>0</v>
      </c>
      <c r="P925" s="163">
        <f t="shared" si="63"/>
        <v>0</v>
      </c>
      <c r="Q925" s="166">
        <v>9</v>
      </c>
      <c r="R925" s="166">
        <v>1</v>
      </c>
      <c r="S925" s="166">
        <v>1</v>
      </c>
      <c r="T925" s="20"/>
      <c r="U925" s="20"/>
      <c r="V925" s="20"/>
      <c r="W925" s="20"/>
      <c r="X925" s="20"/>
      <c r="Y925" s="20"/>
      <c r="Z925" s="6"/>
      <c r="AA925" s="6"/>
      <c r="AB925" s="111"/>
      <c r="AC925" s="24"/>
      <c r="AI925" s="111"/>
      <c r="AM925" s="111"/>
    </row>
    <row r="926" spans="1:39" x14ac:dyDescent="0.25">
      <c r="A926" s="10"/>
      <c r="B926" s="10"/>
      <c r="C926" s="2" t="s">
        <v>675</v>
      </c>
      <c r="D926" s="51" t="s">
        <v>190</v>
      </c>
      <c r="E926" s="38" t="s">
        <v>33</v>
      </c>
      <c r="F926" s="38">
        <v>1</v>
      </c>
      <c r="G926" s="41">
        <v>1.1468791604667554</v>
      </c>
      <c r="H926" s="41">
        <v>1.155135979419331</v>
      </c>
      <c r="I926" s="57" t="s">
        <v>12</v>
      </c>
      <c r="J926" s="58">
        <v>1696.80766954417</v>
      </c>
      <c r="K926" s="59">
        <v>0.61279470700705407</v>
      </c>
      <c r="L926" s="26">
        <f t="shared" si="61"/>
        <v>1.989809156973793</v>
      </c>
      <c r="M926" s="60">
        <v>38.577304291032334</v>
      </c>
      <c r="N926" s="61" t="s">
        <v>29</v>
      </c>
      <c r="O926" s="24">
        <f t="shared" si="62"/>
        <v>0</v>
      </c>
      <c r="P926" s="163">
        <f t="shared" si="63"/>
        <v>1</v>
      </c>
      <c r="Q926" s="166">
        <v>10</v>
      </c>
      <c r="R926" s="166">
        <v>1</v>
      </c>
      <c r="S926" s="166">
        <v>1</v>
      </c>
      <c r="T926" s="20"/>
      <c r="U926" s="20"/>
      <c r="V926" s="20"/>
      <c r="W926" s="20"/>
      <c r="X926" s="20"/>
      <c r="Y926" s="20"/>
      <c r="Z926" s="6"/>
      <c r="AA926" s="6"/>
      <c r="AB926" s="111"/>
      <c r="AC926" s="24"/>
      <c r="AI926" s="111"/>
      <c r="AM926" s="111"/>
    </row>
    <row r="927" spans="1:39" x14ac:dyDescent="0.25">
      <c r="A927" s="10"/>
      <c r="B927" s="10"/>
      <c r="C927" s="2" t="s">
        <v>675</v>
      </c>
      <c r="D927" s="51" t="s">
        <v>190</v>
      </c>
      <c r="E927" s="38" t="s">
        <v>33</v>
      </c>
      <c r="F927" s="38">
        <v>2</v>
      </c>
      <c r="G927" s="41">
        <v>1.1689256329742834</v>
      </c>
      <c r="H927" s="41">
        <v>1.1637225695464273</v>
      </c>
      <c r="I927" s="57" t="s">
        <v>12</v>
      </c>
      <c r="J927" s="58">
        <v>1696.80766954417</v>
      </c>
      <c r="K927" s="59">
        <v>0.61279470700705407</v>
      </c>
      <c r="L927" s="26">
        <f t="shared" si="61"/>
        <v>2.0280592833921651</v>
      </c>
      <c r="M927" s="60">
        <v>38.80937278692975</v>
      </c>
      <c r="N927" s="61" t="s">
        <v>29</v>
      </c>
      <c r="O927" s="24">
        <f t="shared" si="62"/>
        <v>0</v>
      </c>
      <c r="P927" s="163">
        <f t="shared" si="63"/>
        <v>0</v>
      </c>
      <c r="Q927" s="166">
        <v>11</v>
      </c>
      <c r="R927" s="166">
        <v>1</v>
      </c>
      <c r="S927" s="166">
        <v>1</v>
      </c>
      <c r="T927" s="20"/>
      <c r="U927" s="20"/>
      <c r="V927" s="20"/>
      <c r="W927" s="20"/>
      <c r="X927" s="20"/>
      <c r="Y927" s="20"/>
      <c r="Z927" s="6"/>
      <c r="AA927" s="6"/>
      <c r="AB927" s="111"/>
      <c r="AC927" s="24"/>
      <c r="AI927" s="111"/>
      <c r="AM927" s="111"/>
    </row>
    <row r="928" spans="1:39" x14ac:dyDescent="0.25">
      <c r="A928" s="10"/>
      <c r="B928" s="10"/>
      <c r="C928" s="2" t="s">
        <v>675</v>
      </c>
      <c r="D928" s="51" t="s">
        <v>190</v>
      </c>
      <c r="E928" s="38" t="s">
        <v>33</v>
      </c>
      <c r="F928" s="38">
        <v>3</v>
      </c>
      <c r="G928" s="41">
        <v>1.1371569029086439</v>
      </c>
      <c r="H928" s="41">
        <v>1.1411822178798241</v>
      </c>
      <c r="I928" s="57" t="s">
        <v>12</v>
      </c>
      <c r="J928" s="58">
        <v>1696.80766954417</v>
      </c>
      <c r="K928" s="59">
        <v>0.61279470700705396</v>
      </c>
      <c r="L928" s="26">
        <f t="shared" si="61"/>
        <v>1.9729412620966076</v>
      </c>
      <c r="M928" s="60">
        <v>38.65003552797176</v>
      </c>
      <c r="N928" s="61" t="s">
        <v>29</v>
      </c>
      <c r="O928" s="24">
        <f t="shared" si="62"/>
        <v>0</v>
      </c>
      <c r="P928" s="163">
        <f t="shared" si="63"/>
        <v>0</v>
      </c>
      <c r="Q928" s="166">
        <v>12</v>
      </c>
      <c r="R928" s="166">
        <v>1</v>
      </c>
      <c r="S928" s="166">
        <v>1</v>
      </c>
      <c r="T928" s="20"/>
      <c r="U928" s="20"/>
      <c r="V928" s="20"/>
      <c r="W928" s="20"/>
      <c r="X928" s="20"/>
      <c r="Y928" s="20"/>
      <c r="Z928" s="6"/>
      <c r="AA928" s="6"/>
      <c r="AB928" s="111"/>
      <c r="AC928" s="24"/>
      <c r="AI928" s="111"/>
      <c r="AM928" s="111"/>
    </row>
    <row r="929" spans="1:39" x14ac:dyDescent="0.25">
      <c r="A929" s="10"/>
      <c r="B929" s="10"/>
      <c r="C929" s="2" t="s">
        <v>675</v>
      </c>
      <c r="D929" s="51" t="s">
        <v>190</v>
      </c>
      <c r="E929" s="38" t="s">
        <v>34</v>
      </c>
      <c r="F929" s="38">
        <v>1</v>
      </c>
      <c r="G929" s="41">
        <v>1.1627277578714645</v>
      </c>
      <c r="H929" s="41">
        <v>1.1605593910426624</v>
      </c>
      <c r="I929" s="57" t="s">
        <v>12</v>
      </c>
      <c r="J929" s="58">
        <v>1696.80766954417</v>
      </c>
      <c r="K929" s="59">
        <v>0.61279470700705396</v>
      </c>
      <c r="L929" s="26">
        <f t="shared" si="61"/>
        <v>2.0173061116034745</v>
      </c>
      <c r="M929" s="60">
        <v>38.757724720583163</v>
      </c>
      <c r="N929" s="61" t="s">
        <v>29</v>
      </c>
      <c r="O929" s="24">
        <f t="shared" si="62"/>
        <v>0</v>
      </c>
      <c r="P929" s="163">
        <f t="shared" si="63"/>
        <v>1</v>
      </c>
      <c r="Q929" s="166">
        <v>13</v>
      </c>
      <c r="R929" s="166">
        <v>1</v>
      </c>
      <c r="S929" s="166">
        <v>1</v>
      </c>
      <c r="T929" s="20"/>
      <c r="U929" s="20"/>
      <c r="V929" s="20"/>
      <c r="W929" s="20"/>
      <c r="X929" s="20"/>
      <c r="Y929" s="20"/>
      <c r="Z929" s="6"/>
      <c r="AA929" s="6"/>
      <c r="AB929" s="111"/>
      <c r="AC929" s="24"/>
      <c r="AI929" s="111"/>
      <c r="AM929" s="111"/>
    </row>
    <row r="930" spans="1:39" x14ac:dyDescent="0.25">
      <c r="A930" s="10"/>
      <c r="B930" s="10"/>
      <c r="C930" s="2" t="s">
        <v>675</v>
      </c>
      <c r="D930" s="51" t="s">
        <v>190</v>
      </c>
      <c r="E930" s="38" t="s">
        <v>34</v>
      </c>
      <c r="F930" s="38">
        <v>2</v>
      </c>
      <c r="G930" s="41">
        <v>1.1814517593231417</v>
      </c>
      <c r="H930" s="41">
        <v>1.1675374160348826</v>
      </c>
      <c r="I930" s="57" t="s">
        <v>12</v>
      </c>
      <c r="J930" s="58">
        <v>1696.80766954417</v>
      </c>
      <c r="K930" s="59">
        <v>0.61279470700705396</v>
      </c>
      <c r="L930" s="26">
        <f t="shared" si="61"/>
        <v>2.0497918266011856</v>
      </c>
      <c r="M930" s="60">
        <v>38.956091964637018</v>
      </c>
      <c r="N930" s="61" t="s">
        <v>29</v>
      </c>
      <c r="O930" s="24">
        <f t="shared" si="62"/>
        <v>0</v>
      </c>
      <c r="P930" s="163">
        <f t="shared" si="63"/>
        <v>0</v>
      </c>
      <c r="Q930" s="166">
        <v>14</v>
      </c>
      <c r="R930" s="166">
        <v>1</v>
      </c>
      <c r="S930" s="166">
        <v>1</v>
      </c>
      <c r="T930" s="20"/>
      <c r="U930" s="20"/>
      <c r="V930" s="20"/>
      <c r="W930" s="20"/>
      <c r="X930" s="20"/>
      <c r="Y930" s="20"/>
      <c r="Z930" s="6"/>
      <c r="AA930" s="6"/>
      <c r="AB930" s="111"/>
      <c r="AC930" s="24"/>
      <c r="AI930" s="111"/>
      <c r="AM930" s="111"/>
    </row>
    <row r="931" spans="1:39" x14ac:dyDescent="0.25">
      <c r="A931" s="10"/>
      <c r="B931" s="10"/>
      <c r="C931" s="2" t="s">
        <v>675</v>
      </c>
      <c r="D931" s="51" t="s">
        <v>190</v>
      </c>
      <c r="E931" s="38" t="s">
        <v>34</v>
      </c>
      <c r="F931" s="38">
        <v>3</v>
      </c>
      <c r="G931" s="41">
        <v>1.1455192399398406</v>
      </c>
      <c r="H931" s="41">
        <v>1.1450183001220009</v>
      </c>
      <c r="I931" s="57" t="s">
        <v>12</v>
      </c>
      <c r="J931" s="58">
        <v>1696.80766954417</v>
      </c>
      <c r="K931" s="59">
        <v>0.61279470700705396</v>
      </c>
      <c r="L931" s="26">
        <f t="shared" si="61"/>
        <v>1.9874497259103578</v>
      </c>
      <c r="M931" s="60">
        <v>38.729247811439258</v>
      </c>
      <c r="N931" s="61" t="s">
        <v>29</v>
      </c>
      <c r="O931" s="24">
        <f t="shared" si="62"/>
        <v>0</v>
      </c>
      <c r="P931" s="163">
        <f t="shared" si="63"/>
        <v>0</v>
      </c>
      <c r="Q931" s="166">
        <v>15</v>
      </c>
      <c r="R931" s="166">
        <v>1</v>
      </c>
      <c r="S931" s="166">
        <v>1</v>
      </c>
      <c r="T931" s="20"/>
      <c r="U931" s="20"/>
      <c r="V931" s="20"/>
      <c r="W931" s="20"/>
      <c r="X931" s="20"/>
      <c r="Y931" s="20"/>
      <c r="Z931" s="6"/>
      <c r="AA931" s="6"/>
      <c r="AB931" s="111"/>
      <c r="AC931" s="24"/>
      <c r="AI931" s="111"/>
      <c r="AM931" s="111"/>
    </row>
    <row r="932" spans="1:39" x14ac:dyDescent="0.25">
      <c r="A932" s="10"/>
      <c r="B932" s="10"/>
      <c r="C932" s="2" t="s">
        <v>675</v>
      </c>
      <c r="D932" s="51" t="s">
        <v>193</v>
      </c>
      <c r="E932" s="38" t="s">
        <v>30</v>
      </c>
      <c r="F932" s="38">
        <v>1</v>
      </c>
      <c r="G932" s="41">
        <v>1.1652307935504269</v>
      </c>
      <c r="H932" s="41">
        <v>1.1538835659744175</v>
      </c>
      <c r="I932" s="57" t="s">
        <v>12</v>
      </c>
      <c r="J932" s="58">
        <v>1696.80766954417</v>
      </c>
      <c r="K932" s="59">
        <v>0.61279470700705396</v>
      </c>
      <c r="L932" s="26">
        <f t="shared" si="61"/>
        <v>2.0216488213552188</v>
      </c>
      <c r="M932" s="60">
        <v>38.915192873197277</v>
      </c>
      <c r="N932" s="61" t="s">
        <v>29</v>
      </c>
      <c r="O932" s="24">
        <f t="shared" si="62"/>
        <v>1</v>
      </c>
      <c r="P932" s="163">
        <f t="shared" si="63"/>
        <v>1</v>
      </c>
      <c r="Q932" s="166">
        <v>16</v>
      </c>
      <c r="R932" s="166">
        <v>1</v>
      </c>
      <c r="S932" s="166">
        <v>1</v>
      </c>
      <c r="T932" s="20"/>
      <c r="U932" s="20"/>
      <c r="V932" s="20"/>
      <c r="W932" s="20"/>
      <c r="X932" s="20"/>
      <c r="Y932" s="20"/>
      <c r="Z932" s="6"/>
      <c r="AA932" s="6"/>
      <c r="AB932" s="111"/>
      <c r="AC932" s="24"/>
      <c r="AI932" s="111"/>
      <c r="AM932" s="111"/>
    </row>
    <row r="933" spans="1:39" x14ac:dyDescent="0.25">
      <c r="A933" s="10"/>
      <c r="B933" s="10"/>
      <c r="C933" s="2" t="s">
        <v>675</v>
      </c>
      <c r="D933" s="51" t="s">
        <v>193</v>
      </c>
      <c r="E933" s="38" t="s">
        <v>30</v>
      </c>
      <c r="F933" s="38">
        <v>2</v>
      </c>
      <c r="G933" s="41">
        <v>1.0944571755943857</v>
      </c>
      <c r="H933" s="41">
        <v>1.1322872987961585</v>
      </c>
      <c r="I933" s="57" t="s">
        <v>12</v>
      </c>
      <c r="J933" s="58">
        <v>1696.80766954417</v>
      </c>
      <c r="K933" s="59">
        <v>0.61279470700705396</v>
      </c>
      <c r="L933" s="26">
        <f t="shared" si="61"/>
        <v>1.8988582101597178</v>
      </c>
      <c r="M933" s="60">
        <v>38.038096181407091</v>
      </c>
      <c r="N933" s="61" t="s">
        <v>29</v>
      </c>
      <c r="O933" s="24">
        <f t="shared" si="62"/>
        <v>0</v>
      </c>
      <c r="P933" s="163">
        <f t="shared" si="63"/>
        <v>0</v>
      </c>
      <c r="Q933" s="166">
        <v>17</v>
      </c>
      <c r="R933" s="166">
        <v>1</v>
      </c>
      <c r="S933" s="166">
        <v>1</v>
      </c>
      <c r="T933" s="20"/>
      <c r="U933" s="20"/>
      <c r="V933" s="20"/>
      <c r="W933" s="20"/>
      <c r="X933" s="20"/>
      <c r="Y933" s="20"/>
      <c r="Z933" s="6"/>
      <c r="AA933" s="6"/>
      <c r="AB933" s="111"/>
      <c r="AC933" s="24"/>
      <c r="AI933" s="111"/>
      <c r="AM933" s="111"/>
    </row>
    <row r="934" spans="1:39" x14ac:dyDescent="0.25">
      <c r="A934" s="10"/>
      <c r="B934" s="10"/>
      <c r="C934" s="2" t="s">
        <v>675</v>
      </c>
      <c r="D934" s="51" t="s">
        <v>193</v>
      </c>
      <c r="E934" s="38" t="s">
        <v>30</v>
      </c>
      <c r="F934" s="38">
        <v>3</v>
      </c>
      <c r="G934" s="41">
        <v>1.0986603564749438</v>
      </c>
      <c r="H934" s="41">
        <v>1.1029168959823885</v>
      </c>
      <c r="I934" s="57" t="s">
        <v>12</v>
      </c>
      <c r="J934" s="58">
        <v>1696.80766954417</v>
      </c>
      <c r="K934" s="59">
        <v>0.61279470700705396</v>
      </c>
      <c r="L934" s="26">
        <f t="shared" si="61"/>
        <v>1.9061506330171947</v>
      </c>
      <c r="M934" s="60">
        <v>38.643381503646332</v>
      </c>
      <c r="N934" s="61" t="s">
        <v>29</v>
      </c>
      <c r="O934" s="24">
        <f t="shared" si="62"/>
        <v>0</v>
      </c>
      <c r="P934" s="163">
        <f t="shared" si="63"/>
        <v>0</v>
      </c>
      <c r="Q934" s="166">
        <v>18</v>
      </c>
      <c r="R934" s="166">
        <v>1</v>
      </c>
      <c r="S934" s="166">
        <v>1</v>
      </c>
      <c r="T934" s="20"/>
      <c r="U934" s="20"/>
      <c r="V934" s="20"/>
      <c r="W934" s="20"/>
      <c r="X934" s="20"/>
      <c r="Y934" s="20"/>
      <c r="Z934" s="6"/>
      <c r="AA934" s="6"/>
      <c r="AB934" s="111"/>
      <c r="AC934" s="24"/>
      <c r="AI934" s="111"/>
      <c r="AM934" s="111"/>
    </row>
    <row r="935" spans="1:39" x14ac:dyDescent="0.25">
      <c r="A935" s="10"/>
      <c r="B935" s="10"/>
      <c r="C935" s="2" t="s">
        <v>675</v>
      </c>
      <c r="D935" s="51" t="s">
        <v>193</v>
      </c>
      <c r="E935" s="38" t="s">
        <v>30</v>
      </c>
      <c r="F935" s="38">
        <v>4</v>
      </c>
      <c r="G935" s="41">
        <v>1.1371099419448476</v>
      </c>
      <c r="H935" s="41">
        <v>1.1576847222859239</v>
      </c>
      <c r="I935" s="57" t="s">
        <v>12</v>
      </c>
      <c r="J935" s="58">
        <v>1696.80766954417</v>
      </c>
      <c r="K935" s="59">
        <v>0.61279470700705396</v>
      </c>
      <c r="L935" s="26">
        <f t="shared" si="61"/>
        <v>1.9728597858966701</v>
      </c>
      <c r="M935" s="60">
        <v>38.361663130917975</v>
      </c>
      <c r="N935" s="61" t="s">
        <v>29</v>
      </c>
      <c r="O935" s="24">
        <f t="shared" si="62"/>
        <v>0</v>
      </c>
      <c r="P935" s="163">
        <f t="shared" si="63"/>
        <v>0</v>
      </c>
      <c r="Q935" s="166">
        <v>19</v>
      </c>
      <c r="R935" s="166">
        <v>1</v>
      </c>
      <c r="S935" s="166">
        <v>1</v>
      </c>
      <c r="T935" s="20"/>
      <c r="U935" s="20"/>
      <c r="V935" s="20"/>
      <c r="W935" s="20"/>
      <c r="X935" s="20"/>
      <c r="Y935" s="20"/>
      <c r="Z935" s="6"/>
      <c r="AA935" s="6"/>
      <c r="AB935" s="111"/>
      <c r="AC935" s="24"/>
      <c r="AI935" s="111"/>
      <c r="AM935" s="111"/>
    </row>
    <row r="936" spans="1:39" x14ac:dyDescent="0.25">
      <c r="A936" s="10"/>
      <c r="B936" s="10"/>
      <c r="C936" s="2" t="s">
        <v>675</v>
      </c>
      <c r="D936" s="51" t="s">
        <v>193</v>
      </c>
      <c r="E936" s="38" t="s">
        <v>31</v>
      </c>
      <c r="F936" s="38">
        <v>1</v>
      </c>
      <c r="G936" s="41">
        <v>1.1565904721213416</v>
      </c>
      <c r="H936" s="41">
        <v>1.1477840538779058</v>
      </c>
      <c r="I936" s="57" t="s">
        <v>12</v>
      </c>
      <c r="J936" s="58">
        <v>1696.80766954417</v>
      </c>
      <c r="K936" s="59">
        <v>0.61279470700705396</v>
      </c>
      <c r="L936" s="26">
        <f t="shared" si="61"/>
        <v>2.0066580609582871</v>
      </c>
      <c r="M936" s="60">
        <v>38.872641365792568</v>
      </c>
      <c r="N936" s="61" t="s">
        <v>29</v>
      </c>
      <c r="O936" s="24">
        <f t="shared" si="62"/>
        <v>0</v>
      </c>
      <c r="P936" s="163">
        <f t="shared" si="63"/>
        <v>1</v>
      </c>
      <c r="Q936" s="166">
        <v>20</v>
      </c>
      <c r="R936" s="166">
        <v>1</v>
      </c>
      <c r="S936" s="166">
        <v>1</v>
      </c>
      <c r="T936" s="20"/>
      <c r="U936" s="20"/>
      <c r="V936" s="20"/>
      <c r="W936" s="20"/>
      <c r="X936" s="20"/>
      <c r="Y936" s="20"/>
      <c r="Z936" s="6"/>
      <c r="AA936" s="6"/>
      <c r="AB936" s="111"/>
      <c r="AC936" s="24"/>
      <c r="AI936" s="111"/>
      <c r="AM936" s="111"/>
    </row>
    <row r="937" spans="1:39" x14ac:dyDescent="0.25">
      <c r="A937" s="10"/>
      <c r="B937" s="10"/>
      <c r="C937" s="2" t="s">
        <v>675</v>
      </c>
      <c r="D937" s="51" t="s">
        <v>193</v>
      </c>
      <c r="E937" s="38" t="s">
        <v>31</v>
      </c>
      <c r="F937" s="38">
        <v>2</v>
      </c>
      <c r="G937" s="41">
        <v>1.135939958842755</v>
      </c>
      <c r="H937" s="41">
        <v>1.1566480236875498</v>
      </c>
      <c r="I937" s="57" t="s">
        <v>12</v>
      </c>
      <c r="J937" s="58">
        <v>1696.80766954417</v>
      </c>
      <c r="K937" s="59">
        <v>0.61279470700705396</v>
      </c>
      <c r="L937" s="26">
        <f t="shared" si="61"/>
        <v>1.9708298919285028</v>
      </c>
      <c r="M937" s="60">
        <v>38.358980053700506</v>
      </c>
      <c r="N937" s="61" t="s">
        <v>29</v>
      </c>
      <c r="O937" s="24">
        <f t="shared" si="62"/>
        <v>0</v>
      </c>
      <c r="P937" s="163">
        <f t="shared" si="63"/>
        <v>0</v>
      </c>
      <c r="Q937" s="166">
        <v>21</v>
      </c>
      <c r="R937" s="166">
        <v>1</v>
      </c>
      <c r="S937" s="166">
        <v>1</v>
      </c>
      <c r="T937" s="20"/>
      <c r="U937" s="20"/>
      <c r="V937" s="20"/>
      <c r="W937" s="20"/>
      <c r="X937" s="20"/>
      <c r="Y937" s="20"/>
      <c r="Z937" s="6"/>
      <c r="AA937" s="6"/>
      <c r="AB937" s="111"/>
      <c r="AC937" s="24"/>
      <c r="AI937" s="111"/>
      <c r="AM937" s="111"/>
    </row>
    <row r="938" spans="1:39" x14ac:dyDescent="0.25">
      <c r="A938" s="10"/>
      <c r="B938" s="10"/>
      <c r="C938" s="2" t="s">
        <v>675</v>
      </c>
      <c r="D938" s="51" t="s">
        <v>193</v>
      </c>
      <c r="E938" s="38" t="s">
        <v>31</v>
      </c>
      <c r="F938" s="38">
        <v>3</v>
      </c>
      <c r="G938" s="41">
        <v>1.1139017219655609</v>
      </c>
      <c r="H938" s="41">
        <v>1.1412383867676279</v>
      </c>
      <c r="I938" s="57" t="s">
        <v>12</v>
      </c>
      <c r="J938" s="58">
        <v>1696.80766954417</v>
      </c>
      <c r="K938" s="59">
        <v>0.61279470700705396</v>
      </c>
      <c r="L938" s="26">
        <f t="shared" si="61"/>
        <v>1.9325940541407172</v>
      </c>
      <c r="M938" s="60">
        <v>38.234658688683986</v>
      </c>
      <c r="N938" s="61" t="s">
        <v>29</v>
      </c>
      <c r="O938" s="24">
        <f t="shared" si="62"/>
        <v>0</v>
      </c>
      <c r="P938" s="163">
        <f t="shared" si="63"/>
        <v>0</v>
      </c>
      <c r="Q938" s="166">
        <v>22</v>
      </c>
      <c r="R938" s="166">
        <v>1</v>
      </c>
      <c r="S938" s="166">
        <v>1</v>
      </c>
      <c r="T938" s="20"/>
      <c r="U938" s="20"/>
      <c r="V938" s="20"/>
      <c r="W938" s="20"/>
      <c r="X938" s="20"/>
      <c r="Y938" s="20"/>
      <c r="Z938" s="6"/>
      <c r="AA938" s="6"/>
      <c r="AB938" s="111"/>
      <c r="AC938" s="24"/>
      <c r="AI938" s="111"/>
      <c r="AM938" s="111"/>
    </row>
    <row r="939" spans="1:39" x14ac:dyDescent="0.25">
      <c r="A939" s="10"/>
      <c r="B939" s="10"/>
      <c r="C939" s="2" t="s">
        <v>675</v>
      </c>
      <c r="D939" s="51" t="s">
        <v>193</v>
      </c>
      <c r="E939" s="38" t="s">
        <v>32</v>
      </c>
      <c r="F939" s="38">
        <v>1</v>
      </c>
      <c r="G939" s="41">
        <v>1.1305722693135405</v>
      </c>
      <c r="H939" s="41">
        <v>1.1387460443037976</v>
      </c>
      <c r="I939" s="57" t="s">
        <v>12</v>
      </c>
      <c r="J939" s="58">
        <v>1696.80766954417</v>
      </c>
      <c r="K939" s="59">
        <v>0.61279470700705396</v>
      </c>
      <c r="L939" s="26">
        <f t="shared" si="61"/>
        <v>1.961517073154573</v>
      </c>
      <c r="M939" s="60">
        <v>38.57670098360677</v>
      </c>
      <c r="N939" s="61" t="s">
        <v>29</v>
      </c>
      <c r="O939" s="24">
        <f t="shared" si="62"/>
        <v>0</v>
      </c>
      <c r="P939" s="163">
        <f t="shared" si="63"/>
        <v>1</v>
      </c>
      <c r="Q939" s="166">
        <v>23</v>
      </c>
      <c r="R939" s="166">
        <v>1</v>
      </c>
      <c r="S939" s="166">
        <v>1</v>
      </c>
      <c r="T939" s="20"/>
      <c r="U939" s="20"/>
      <c r="V939" s="20"/>
      <c r="W939" s="20"/>
      <c r="X939" s="20"/>
      <c r="Y939" s="20"/>
      <c r="Z939" s="6"/>
      <c r="AA939" s="6"/>
      <c r="AB939" s="111"/>
      <c r="AC939" s="24"/>
      <c r="AI939" s="111"/>
      <c r="AM939" s="111"/>
    </row>
    <row r="940" spans="1:39" x14ac:dyDescent="0.25">
      <c r="A940" s="10"/>
      <c r="B940" s="10"/>
      <c r="C940" s="2" t="s">
        <v>675</v>
      </c>
      <c r="D940" s="51" t="s">
        <v>193</v>
      </c>
      <c r="E940" s="38" t="s">
        <v>32</v>
      </c>
      <c r="F940" s="38">
        <v>2</v>
      </c>
      <c r="G940" s="41">
        <v>1.0713064713064713</v>
      </c>
      <c r="H940" s="41">
        <v>1.1224965276222054</v>
      </c>
      <c r="I940" s="57" t="s">
        <v>12</v>
      </c>
      <c r="J940" s="58">
        <v>1696.80766954417</v>
      </c>
      <c r="K940" s="59">
        <v>0.61279470700705396</v>
      </c>
      <c r="L940" s="26">
        <f t="shared" si="61"/>
        <v>1.858692266815053</v>
      </c>
      <c r="M940" s="60">
        <v>37.780535903176691</v>
      </c>
      <c r="N940" s="61" t="s">
        <v>29</v>
      </c>
      <c r="O940" s="24">
        <f t="shared" si="62"/>
        <v>0</v>
      </c>
      <c r="P940" s="163">
        <f t="shared" si="63"/>
        <v>0</v>
      </c>
      <c r="Q940" s="166">
        <v>24</v>
      </c>
      <c r="R940" s="166">
        <v>1</v>
      </c>
      <c r="S940" s="166">
        <v>1</v>
      </c>
      <c r="T940" s="20"/>
      <c r="U940" s="20"/>
      <c r="V940" s="20"/>
      <c r="W940" s="20"/>
      <c r="X940" s="20"/>
      <c r="Y940" s="20"/>
      <c r="Z940" s="6"/>
      <c r="AA940" s="6"/>
      <c r="AB940" s="111"/>
      <c r="AC940" s="24"/>
      <c r="AI940" s="111"/>
      <c r="AM940" s="111"/>
    </row>
    <row r="941" spans="1:39" x14ac:dyDescent="0.25">
      <c r="A941" s="10"/>
      <c r="B941" s="10"/>
      <c r="C941" s="2" t="s">
        <v>675</v>
      </c>
      <c r="D941" s="51" t="s">
        <v>193</v>
      </c>
      <c r="E941" s="38" t="s">
        <v>32</v>
      </c>
      <c r="F941" s="38">
        <v>3</v>
      </c>
      <c r="G941" s="41">
        <v>1.0710847701149426</v>
      </c>
      <c r="H941" s="41">
        <v>1.1279158271770764</v>
      </c>
      <c r="I941" s="57" t="s">
        <v>12</v>
      </c>
      <c r="J941" s="58">
        <v>1696.80766954417</v>
      </c>
      <c r="K941" s="59">
        <v>0.61279470700705396</v>
      </c>
      <c r="L941" s="26">
        <f t="shared" si="61"/>
        <v>1.8583076203098048</v>
      </c>
      <c r="M941" s="60">
        <v>37.67822729943822</v>
      </c>
      <c r="N941" s="61" t="s">
        <v>29</v>
      </c>
      <c r="O941" s="24">
        <f t="shared" si="62"/>
        <v>0</v>
      </c>
      <c r="P941" s="163">
        <f t="shared" si="63"/>
        <v>0</v>
      </c>
      <c r="Q941" s="166">
        <v>25</v>
      </c>
      <c r="R941" s="166">
        <v>1</v>
      </c>
      <c r="S941" s="166">
        <v>1</v>
      </c>
      <c r="T941" s="20"/>
      <c r="U941" s="20"/>
      <c r="V941" s="20"/>
      <c r="W941" s="20"/>
      <c r="X941" s="20"/>
      <c r="Y941" s="20"/>
      <c r="Z941" s="6"/>
      <c r="AA941" s="6"/>
      <c r="AB941" s="111"/>
      <c r="AC941" s="24"/>
      <c r="AI941" s="111"/>
      <c r="AM941" s="111"/>
    </row>
    <row r="942" spans="1:39" x14ac:dyDescent="0.25">
      <c r="A942" s="10"/>
      <c r="B942" s="10"/>
      <c r="C942" s="2" t="s">
        <v>675</v>
      </c>
      <c r="D942" s="51" t="s">
        <v>193</v>
      </c>
      <c r="E942" s="38" t="s">
        <v>32</v>
      </c>
      <c r="F942" s="38">
        <v>4</v>
      </c>
      <c r="G942" s="41">
        <v>1.1207785282616425</v>
      </c>
      <c r="H942" s="41">
        <v>1.1330971883993801</v>
      </c>
      <c r="I942" s="57" t="s">
        <v>12</v>
      </c>
      <c r="J942" s="58">
        <v>1696.80766954417</v>
      </c>
      <c r="K942" s="59">
        <v>0.61279470700705396</v>
      </c>
      <c r="L942" s="26">
        <f t="shared" si="61"/>
        <v>1.9445251560478345</v>
      </c>
      <c r="M942" s="60">
        <v>38.502102851196241</v>
      </c>
      <c r="N942" s="61" t="s">
        <v>29</v>
      </c>
      <c r="O942" s="24">
        <f t="shared" si="62"/>
        <v>0</v>
      </c>
      <c r="P942" s="163">
        <f t="shared" si="63"/>
        <v>0</v>
      </c>
      <c r="Q942" s="166">
        <v>26</v>
      </c>
      <c r="R942" s="166">
        <v>1</v>
      </c>
      <c r="S942" s="166">
        <v>1</v>
      </c>
      <c r="T942" s="20"/>
      <c r="U942" s="20"/>
      <c r="V942" s="20"/>
      <c r="W942" s="20"/>
      <c r="X942" s="20"/>
      <c r="Y942" s="20"/>
      <c r="Z942" s="6"/>
      <c r="AA942" s="6"/>
      <c r="AB942" s="111"/>
      <c r="AC942" s="24"/>
      <c r="AI942" s="111"/>
      <c r="AM942" s="111"/>
    </row>
    <row r="943" spans="1:39" x14ac:dyDescent="0.25">
      <c r="A943" s="10"/>
      <c r="B943" s="10"/>
      <c r="C943" s="2" t="s">
        <v>675</v>
      </c>
      <c r="D943" s="51" t="s">
        <v>922</v>
      </c>
      <c r="E943" s="38" t="s">
        <v>30</v>
      </c>
      <c r="F943" s="38">
        <v>1</v>
      </c>
      <c r="G943" s="41">
        <v>0.6289786665838587</v>
      </c>
      <c r="H943" s="41">
        <v>0.68269495728850926</v>
      </c>
      <c r="I943" s="57" t="s">
        <v>9</v>
      </c>
      <c r="J943" s="58">
        <v>3089.8867662399298</v>
      </c>
      <c r="K943" s="59">
        <v>0.60461148681394905</v>
      </c>
      <c r="L943" s="26">
        <f t="shared" si="61"/>
        <v>1.9871910614772004</v>
      </c>
      <c r="M943" s="60">
        <v>37.905392407967319</v>
      </c>
      <c r="N943" s="61" t="s">
        <v>29</v>
      </c>
      <c r="O943" s="24">
        <f t="shared" si="62"/>
        <v>1</v>
      </c>
      <c r="P943" s="163">
        <f t="shared" si="63"/>
        <v>1</v>
      </c>
      <c r="Q943" s="166">
        <v>27</v>
      </c>
      <c r="R943" s="166">
        <v>1</v>
      </c>
      <c r="S943" s="166">
        <v>1</v>
      </c>
      <c r="T943" s="20"/>
      <c r="U943" s="20"/>
      <c r="V943" s="20"/>
      <c r="W943" s="20"/>
      <c r="X943" s="20"/>
      <c r="Y943" s="20"/>
      <c r="Z943" s="6"/>
      <c r="AA943" s="6"/>
      <c r="AB943" s="111"/>
      <c r="AC943" s="24"/>
      <c r="AI943" s="111"/>
      <c r="AM943" s="111"/>
    </row>
    <row r="944" spans="1:39" x14ac:dyDescent="0.25">
      <c r="A944" s="10"/>
      <c r="B944" s="10"/>
      <c r="C944" s="2" t="s">
        <v>675</v>
      </c>
      <c r="D944" s="51" t="s">
        <v>922</v>
      </c>
      <c r="E944" s="38" t="s">
        <v>30</v>
      </c>
      <c r="F944" s="38">
        <v>2</v>
      </c>
      <c r="G944" s="41">
        <v>0.63161933998465081</v>
      </c>
      <c r="H944" s="41">
        <v>0.68691081128438747</v>
      </c>
      <c r="I944" s="57" t="s">
        <v>9</v>
      </c>
      <c r="J944" s="58">
        <v>3089.8867662399298</v>
      </c>
      <c r="K944" s="59">
        <v>0.60461148681394905</v>
      </c>
      <c r="L944" s="26">
        <f t="shared" ref="L944:L949" si="64">G944*J944/978</f>
        <v>1.9955339876480283</v>
      </c>
      <c r="M944" s="60">
        <v>37.865469846710454</v>
      </c>
      <c r="N944" s="61" t="s">
        <v>29</v>
      </c>
      <c r="O944" s="24">
        <f t="shared" si="62"/>
        <v>0</v>
      </c>
      <c r="P944" s="163">
        <f t="shared" si="63"/>
        <v>0</v>
      </c>
      <c r="Q944" s="166">
        <v>28</v>
      </c>
      <c r="R944" s="166">
        <v>1</v>
      </c>
      <c r="S944" s="166">
        <v>1</v>
      </c>
      <c r="T944" s="20"/>
      <c r="U944" s="20"/>
      <c r="V944" s="20"/>
      <c r="W944" s="20"/>
      <c r="X944" s="20"/>
      <c r="Y944" s="20"/>
      <c r="Z944" s="6"/>
      <c r="AA944" s="6"/>
      <c r="AB944" s="111"/>
      <c r="AC944" s="24"/>
      <c r="AI944" s="111"/>
      <c r="AM944" s="111"/>
    </row>
    <row r="945" spans="1:39" x14ac:dyDescent="0.25">
      <c r="A945" s="10"/>
      <c r="B945" s="10"/>
      <c r="C945" s="2" t="s">
        <v>675</v>
      </c>
      <c r="D945" s="51" t="s">
        <v>922</v>
      </c>
      <c r="E945" s="38" t="s">
        <v>30</v>
      </c>
      <c r="F945" s="38">
        <v>3</v>
      </c>
      <c r="G945" s="41">
        <v>0.63061652732904772</v>
      </c>
      <c r="H945" s="41">
        <v>0.68770180096146949</v>
      </c>
      <c r="I945" s="57" t="s">
        <v>9</v>
      </c>
      <c r="J945" s="58">
        <v>3089.8867662399298</v>
      </c>
      <c r="K945" s="59">
        <v>0.60461148681394905</v>
      </c>
      <c r="L945" s="26">
        <f t="shared" si="64"/>
        <v>1.9923657079409056</v>
      </c>
      <c r="M945" s="60">
        <v>37.809798225187684</v>
      </c>
      <c r="N945" s="61" t="s">
        <v>29</v>
      </c>
      <c r="O945" s="24">
        <f t="shared" si="62"/>
        <v>0</v>
      </c>
      <c r="P945" s="163">
        <f t="shared" si="63"/>
        <v>0</v>
      </c>
      <c r="Q945" s="166">
        <v>29</v>
      </c>
      <c r="R945" s="166">
        <v>1</v>
      </c>
      <c r="S945" s="166">
        <v>1</v>
      </c>
      <c r="T945" s="20"/>
      <c r="U945" s="20"/>
      <c r="V945" s="20"/>
      <c r="W945" s="20"/>
      <c r="X945" s="20"/>
      <c r="Y945" s="20"/>
      <c r="Z945" s="6"/>
      <c r="AA945" s="6"/>
      <c r="AB945" s="111"/>
      <c r="AC945" s="24"/>
      <c r="AI945" s="111"/>
      <c r="AM945" s="111"/>
    </row>
    <row r="946" spans="1:39" x14ac:dyDescent="0.25">
      <c r="A946" s="10"/>
      <c r="B946" s="10"/>
      <c r="C946" s="2" t="s">
        <v>675</v>
      </c>
      <c r="D946" s="51" t="s">
        <v>922</v>
      </c>
      <c r="E946" s="38" t="s">
        <v>31</v>
      </c>
      <c r="F946" s="38">
        <v>1</v>
      </c>
      <c r="G946" s="41">
        <v>0.62725790265930759</v>
      </c>
      <c r="H946" s="41">
        <v>0.66928685754935091</v>
      </c>
      <c r="I946" s="57" t="s">
        <v>9</v>
      </c>
      <c r="J946" s="58">
        <v>3089.8867662399298</v>
      </c>
      <c r="K946" s="59">
        <v>0.60461148681394905</v>
      </c>
      <c r="L946" s="26">
        <f t="shared" si="64"/>
        <v>1.9817544912539966</v>
      </c>
      <c r="M946" s="60">
        <v>38.250971946362625</v>
      </c>
      <c r="N946" s="61" t="s">
        <v>29</v>
      </c>
      <c r="O946" s="24">
        <f t="shared" si="62"/>
        <v>0</v>
      </c>
      <c r="P946" s="163">
        <f t="shared" si="63"/>
        <v>1</v>
      </c>
      <c r="Q946" s="166">
        <v>30</v>
      </c>
      <c r="R946" s="166">
        <v>1</v>
      </c>
      <c r="S946" s="166">
        <v>1</v>
      </c>
      <c r="T946" s="20"/>
      <c r="U946" s="20"/>
      <c r="V946" s="20"/>
      <c r="W946" s="20"/>
      <c r="X946" s="20"/>
      <c r="Y946" s="20"/>
      <c r="Z946" s="6"/>
      <c r="AA946" s="6"/>
      <c r="AB946" s="111"/>
      <c r="AC946" s="24"/>
      <c r="AI946" s="111"/>
      <c r="AM946" s="111"/>
    </row>
    <row r="947" spans="1:39" x14ac:dyDescent="0.25">
      <c r="A947" s="10"/>
      <c r="B947" s="10"/>
      <c r="C947" s="2" t="s">
        <v>675</v>
      </c>
      <c r="D947" s="51" t="s">
        <v>922</v>
      </c>
      <c r="E947" s="38" t="s">
        <v>31</v>
      </c>
      <c r="F947" s="38">
        <v>2</v>
      </c>
      <c r="G947" s="41">
        <v>0.62890801993656542</v>
      </c>
      <c r="H947" s="41">
        <v>0.67344927128071541</v>
      </c>
      <c r="I947" s="57" t="s">
        <v>9</v>
      </c>
      <c r="J947" s="58">
        <v>3089.8867662399298</v>
      </c>
      <c r="K947" s="59">
        <v>0.60461148681394905</v>
      </c>
      <c r="L947" s="26">
        <f t="shared" si="64"/>
        <v>1.9869678609244903</v>
      </c>
      <c r="M947" s="60">
        <v>38.178965867362855</v>
      </c>
      <c r="N947" s="61" t="s">
        <v>29</v>
      </c>
      <c r="O947" s="24">
        <f t="shared" si="62"/>
        <v>0</v>
      </c>
      <c r="P947" s="163">
        <f t="shared" si="63"/>
        <v>0</v>
      </c>
      <c r="Q947" s="166">
        <v>31</v>
      </c>
      <c r="R947" s="166">
        <v>1</v>
      </c>
      <c r="S947" s="166">
        <v>1</v>
      </c>
      <c r="T947" s="20"/>
      <c r="U947" s="20"/>
      <c r="V947" s="20"/>
      <c r="W947" s="20"/>
      <c r="X947" s="20"/>
      <c r="Y947" s="20"/>
      <c r="Z947" s="6"/>
      <c r="AA947" s="6"/>
      <c r="AB947" s="111"/>
      <c r="AC947" s="24"/>
      <c r="AI947" s="111"/>
      <c r="AM947" s="111"/>
    </row>
    <row r="948" spans="1:39" x14ac:dyDescent="0.25">
      <c r="A948" s="10"/>
      <c r="B948" s="10"/>
      <c r="C948" s="2" t="s">
        <v>675</v>
      </c>
      <c r="D948" s="51" t="s">
        <v>922</v>
      </c>
      <c r="E948" s="38" t="s">
        <v>31</v>
      </c>
      <c r="F948" s="38">
        <v>3</v>
      </c>
      <c r="G948" s="41">
        <v>0.61598089981705995</v>
      </c>
      <c r="H948" s="41">
        <v>0.65955737101148426</v>
      </c>
      <c r="I948" s="57" t="s">
        <v>9</v>
      </c>
      <c r="J948" s="58">
        <v>3089.8867662399298</v>
      </c>
      <c r="K948" s="59">
        <v>0.60461148681394905</v>
      </c>
      <c r="L948" s="26">
        <f t="shared" si="64"/>
        <v>1.9461260026598133</v>
      </c>
      <c r="M948" s="60">
        <v>38.180471645165625</v>
      </c>
      <c r="N948" s="61" t="s">
        <v>29</v>
      </c>
      <c r="O948" s="24">
        <f t="shared" si="62"/>
        <v>0</v>
      </c>
      <c r="P948" s="163">
        <f t="shared" si="63"/>
        <v>0</v>
      </c>
      <c r="Q948" s="166">
        <v>32</v>
      </c>
      <c r="R948" s="166">
        <v>1</v>
      </c>
      <c r="S948" s="166">
        <v>1</v>
      </c>
      <c r="T948" s="20"/>
      <c r="U948" s="20"/>
      <c r="V948" s="20"/>
      <c r="W948" s="20"/>
      <c r="X948" s="20"/>
      <c r="Y948" s="20"/>
      <c r="Z948" s="6"/>
      <c r="AA948" s="6"/>
      <c r="AB948" s="111"/>
      <c r="AC948" s="24"/>
      <c r="AI948" s="111"/>
      <c r="AM948" s="111"/>
    </row>
    <row r="949" spans="1:39" x14ac:dyDescent="0.25">
      <c r="A949" s="10"/>
      <c r="B949" s="10"/>
      <c r="C949" s="2" t="s">
        <v>675</v>
      </c>
      <c r="D949" s="51" t="s">
        <v>922</v>
      </c>
      <c r="E949" s="38" t="s">
        <v>31</v>
      </c>
      <c r="F949" s="38">
        <v>4</v>
      </c>
      <c r="G949" s="41">
        <v>0.62028596104020728</v>
      </c>
      <c r="H949" s="41">
        <v>0.65929398973940823</v>
      </c>
      <c r="I949" s="57" t="s">
        <v>9</v>
      </c>
      <c r="J949" s="58">
        <v>3089.8867662399298</v>
      </c>
      <c r="K949" s="59">
        <v>0.60461148681394905</v>
      </c>
      <c r="L949" s="26">
        <f t="shared" si="64"/>
        <v>1.9597273847674368</v>
      </c>
      <c r="M949" s="60">
        <v>38.328763654746602</v>
      </c>
      <c r="N949" s="61" t="s">
        <v>29</v>
      </c>
      <c r="O949" s="24">
        <f t="shared" si="62"/>
        <v>0</v>
      </c>
      <c r="P949" s="163">
        <f t="shared" si="63"/>
        <v>0</v>
      </c>
      <c r="Q949" s="166">
        <v>33</v>
      </c>
      <c r="R949" s="166">
        <v>1</v>
      </c>
      <c r="S949" s="166">
        <v>1</v>
      </c>
      <c r="T949" s="20"/>
      <c r="U949" s="20"/>
      <c r="V949" s="20"/>
      <c r="W949" s="20"/>
      <c r="X949" s="20"/>
      <c r="Y949" s="20"/>
      <c r="Z949" s="6"/>
      <c r="AA949" s="6"/>
      <c r="AB949" s="111"/>
      <c r="AC949" s="24"/>
      <c r="AI949" s="111"/>
      <c r="AM949" s="111"/>
    </row>
    <row r="950" spans="1:39" x14ac:dyDescent="0.25">
      <c r="A950" s="10"/>
      <c r="B950" s="10"/>
      <c r="C950" s="8"/>
      <c r="D950" s="62"/>
      <c r="E950" s="62"/>
      <c r="F950" s="62"/>
      <c r="G950" s="81"/>
      <c r="H950" s="81"/>
      <c r="I950" s="63"/>
      <c r="J950" s="64"/>
      <c r="K950" s="65"/>
      <c r="L950" s="50"/>
      <c r="M950" s="73"/>
      <c r="N950" s="74"/>
      <c r="O950" s="163"/>
      <c r="P950" s="163"/>
      <c r="Q950" s="169"/>
      <c r="R950" s="169"/>
      <c r="S950" s="169"/>
      <c r="T950" s="93"/>
      <c r="U950" s="93"/>
      <c r="V950" s="93"/>
      <c r="W950" s="93"/>
      <c r="X950" s="93"/>
      <c r="Y950" s="93"/>
      <c r="Z950" s="97"/>
      <c r="AA950" s="97"/>
      <c r="AB950" s="111"/>
      <c r="AC950" s="112"/>
      <c r="AD950" s="112"/>
      <c r="AE950" s="112"/>
      <c r="AF950" s="112"/>
      <c r="AG950" s="112"/>
      <c r="AH950" s="112"/>
      <c r="AI950" s="111"/>
      <c r="AJ950" s="112"/>
      <c r="AK950" s="112"/>
      <c r="AL950" s="112"/>
      <c r="AM950" s="111"/>
    </row>
    <row r="951" spans="1:39" x14ac:dyDescent="0.25">
      <c r="A951" s="10"/>
      <c r="B951" s="10"/>
      <c r="C951" s="2" t="s">
        <v>676</v>
      </c>
      <c r="D951" s="51" t="s">
        <v>557</v>
      </c>
      <c r="E951" s="38" t="s">
        <v>30</v>
      </c>
      <c r="F951" s="38">
        <v>1</v>
      </c>
      <c r="G951" s="41">
        <v>1.9348251600275088</v>
      </c>
      <c r="H951" s="41">
        <v>1.7754913532098322</v>
      </c>
      <c r="I951" s="57" t="s">
        <v>12</v>
      </c>
      <c r="J951" s="58">
        <v>1696.80766954417</v>
      </c>
      <c r="K951" s="59">
        <v>0.61279470700705407</v>
      </c>
      <c r="L951" s="26">
        <f t="shared" ref="L951:L1006" si="65">G951*J951/978</f>
        <v>3.3568774752164656</v>
      </c>
      <c r="M951" s="60">
        <v>40.402297427850442</v>
      </c>
      <c r="N951" s="61" t="s">
        <v>29</v>
      </c>
      <c r="O951" s="24">
        <f t="shared" si="62"/>
        <v>1</v>
      </c>
      <c r="P951" s="163">
        <f t="shared" si="63"/>
        <v>1</v>
      </c>
      <c r="Q951" s="166">
        <v>1</v>
      </c>
      <c r="R951" s="166">
        <v>1</v>
      </c>
      <c r="S951" s="166">
        <v>1</v>
      </c>
      <c r="T951" s="27">
        <f>AVERAGE(L951:L1014)</f>
        <v>3.3549035790426256</v>
      </c>
      <c r="U951" s="27">
        <f>STDEVA(L951:L1014)</f>
        <v>5.3765268334701452E-2</v>
      </c>
      <c r="V951" s="24">
        <f>978*T951/AA951</f>
        <v>1640.5478501518439</v>
      </c>
      <c r="W951" s="24">
        <f>978*U951/AA951</f>
        <v>26.29121621566901</v>
      </c>
      <c r="X951" s="27">
        <f>AVERAGE(M951:M1014)</f>
        <v>40.29693339269847</v>
      </c>
      <c r="Y951" s="27">
        <f>STDEVA(M951:M1014)</f>
        <v>0.27949159580692579</v>
      </c>
      <c r="Z951" s="6" t="s">
        <v>18</v>
      </c>
      <c r="AA951" s="6">
        <v>2</v>
      </c>
      <c r="AB951" s="111"/>
      <c r="AC951" s="25">
        <f>SUM(O951:O1014)</f>
        <v>10</v>
      </c>
      <c r="AD951" s="25">
        <f>SUM(P951:P1014)</f>
        <v>57</v>
      </c>
      <c r="AE951" s="25">
        <f>SUM(R951:R1014)</f>
        <v>64</v>
      </c>
      <c r="AF951" s="24">
        <v>10</v>
      </c>
      <c r="AG951" s="23">
        <v>57</v>
      </c>
      <c r="AH951" s="25">
        <f>SUM(S951:S1014)</f>
        <v>64</v>
      </c>
      <c r="AI951" s="111"/>
      <c r="AJ951" s="23">
        <v>1</v>
      </c>
      <c r="AM951" s="111"/>
    </row>
    <row r="952" spans="1:39" x14ac:dyDescent="0.25">
      <c r="A952" s="10"/>
      <c r="B952" s="10"/>
      <c r="C952" s="2" t="s">
        <v>676</v>
      </c>
      <c r="D952" s="51" t="s">
        <v>557</v>
      </c>
      <c r="E952" s="38" t="s">
        <v>30</v>
      </c>
      <c r="F952" s="38">
        <v>2</v>
      </c>
      <c r="G952" s="41">
        <v>1.9604042872216361</v>
      </c>
      <c r="H952" s="41">
        <v>1.7787486515641853</v>
      </c>
      <c r="I952" s="57" t="s">
        <v>12</v>
      </c>
      <c r="J952" s="58">
        <v>1696.80766954417</v>
      </c>
      <c r="K952" s="59">
        <v>0.61279470700705407</v>
      </c>
      <c r="L952" s="26">
        <f t="shared" si="65"/>
        <v>3.401256676855771</v>
      </c>
      <c r="M952" s="60">
        <v>40.618867339354722</v>
      </c>
      <c r="N952" s="61" t="s">
        <v>29</v>
      </c>
      <c r="O952" s="24">
        <f t="shared" si="62"/>
        <v>0</v>
      </c>
      <c r="P952" s="163">
        <f t="shared" si="63"/>
        <v>0</v>
      </c>
      <c r="Q952" s="166">
        <v>2</v>
      </c>
      <c r="R952" s="166">
        <v>1</v>
      </c>
      <c r="S952" s="166">
        <v>1</v>
      </c>
      <c r="T952" s="20"/>
      <c r="U952" s="20"/>
      <c r="V952" s="20"/>
      <c r="W952" s="20"/>
      <c r="X952" s="20"/>
      <c r="Y952" s="20"/>
      <c r="Z952" s="6"/>
      <c r="AA952" s="6"/>
      <c r="AB952" s="111"/>
      <c r="AC952" s="24"/>
      <c r="AI952" s="111"/>
      <c r="AM952" s="111"/>
    </row>
    <row r="953" spans="1:39" x14ac:dyDescent="0.25">
      <c r="A953" s="10"/>
      <c r="B953" s="10"/>
      <c r="C953" s="2" t="s">
        <v>676</v>
      </c>
      <c r="D953" s="51" t="s">
        <v>557</v>
      </c>
      <c r="E953" s="38" t="s">
        <v>30</v>
      </c>
      <c r="F953" s="38">
        <v>3</v>
      </c>
      <c r="G953" s="41">
        <v>1.9304463395724887</v>
      </c>
      <c r="H953" s="41">
        <v>1.7613819109410525</v>
      </c>
      <c r="I953" s="57" t="s">
        <v>12</v>
      </c>
      <c r="J953" s="58">
        <v>1696.80766954417</v>
      </c>
      <c r="K953" s="59">
        <v>0.61279470700705407</v>
      </c>
      <c r="L953" s="26">
        <f t="shared" si="65"/>
        <v>3.3492803217076363</v>
      </c>
      <c r="M953" s="60">
        <v>40.511908256891417</v>
      </c>
      <c r="N953" s="61" t="s">
        <v>29</v>
      </c>
      <c r="O953" s="24">
        <f t="shared" si="62"/>
        <v>0</v>
      </c>
      <c r="P953" s="163">
        <f t="shared" si="63"/>
        <v>0</v>
      </c>
      <c r="Q953" s="166">
        <v>3</v>
      </c>
      <c r="R953" s="166">
        <v>1</v>
      </c>
      <c r="S953" s="166">
        <v>1</v>
      </c>
      <c r="T953" s="20"/>
      <c r="U953" s="20"/>
      <c r="V953" s="20"/>
      <c r="W953" s="20"/>
      <c r="X953" s="20"/>
      <c r="Y953" s="20"/>
      <c r="Z953" s="6"/>
      <c r="AA953" s="6"/>
      <c r="AB953" s="111"/>
      <c r="AC953" s="24"/>
      <c r="AD953" s="25"/>
      <c r="AI953" s="111"/>
      <c r="AM953" s="111"/>
    </row>
    <row r="954" spans="1:39" x14ac:dyDescent="0.25">
      <c r="A954" s="10"/>
      <c r="B954" s="10"/>
      <c r="C954" s="2" t="s">
        <v>676</v>
      </c>
      <c r="D954" s="51" t="s">
        <v>557</v>
      </c>
      <c r="E954" s="38" t="s">
        <v>32</v>
      </c>
      <c r="F954" s="38">
        <v>1</v>
      </c>
      <c r="G954" s="41">
        <v>1.986922268907563</v>
      </c>
      <c r="H954" s="41">
        <v>1.7870345989783558</v>
      </c>
      <c r="I954" s="57" t="s">
        <v>12</v>
      </c>
      <c r="J954" s="58">
        <v>1696.80766954417</v>
      </c>
      <c r="K954" s="59">
        <v>0.61279470700705407</v>
      </c>
      <c r="L954" s="26">
        <f t="shared" si="65"/>
        <v>3.447264769601694</v>
      </c>
      <c r="M954" s="60">
        <v>40.786573663209388</v>
      </c>
      <c r="N954" s="61" t="s">
        <v>29</v>
      </c>
      <c r="O954" s="24">
        <f t="shared" si="62"/>
        <v>0</v>
      </c>
      <c r="P954" s="163">
        <f t="shared" si="63"/>
        <v>1</v>
      </c>
      <c r="Q954" s="166">
        <v>4</v>
      </c>
      <c r="R954" s="166">
        <v>1</v>
      </c>
      <c r="S954" s="166">
        <v>1</v>
      </c>
      <c r="T954" s="20"/>
      <c r="U954" s="20"/>
      <c r="V954" s="20"/>
      <c r="W954" s="20"/>
      <c r="X954" s="20"/>
      <c r="Y954" s="20"/>
      <c r="Z954" s="6"/>
      <c r="AA954" s="6"/>
      <c r="AB954" s="111"/>
      <c r="AC954" s="24"/>
      <c r="AI954" s="111"/>
      <c r="AM954" s="111"/>
    </row>
    <row r="955" spans="1:39" x14ac:dyDescent="0.25">
      <c r="A955" s="10"/>
      <c r="B955" s="10"/>
      <c r="C955" s="2" t="s">
        <v>676</v>
      </c>
      <c r="D955" s="51" t="s">
        <v>557</v>
      </c>
      <c r="E955" s="38" t="s">
        <v>32</v>
      </c>
      <c r="F955" s="38">
        <v>2</v>
      </c>
      <c r="G955" s="41">
        <v>1.9723915195082564</v>
      </c>
      <c r="H955" s="41">
        <v>1.7801396105600169</v>
      </c>
      <c r="I955" s="57" t="s">
        <v>12</v>
      </c>
      <c r="J955" s="58">
        <v>1696.80766954417</v>
      </c>
      <c r="K955" s="59">
        <v>0.61279470700705407</v>
      </c>
      <c r="L955" s="26">
        <f t="shared" si="65"/>
        <v>3.4220542511712564</v>
      </c>
      <c r="M955" s="60">
        <v>40.720352129499574</v>
      </c>
      <c r="N955" s="61" t="s">
        <v>29</v>
      </c>
      <c r="O955" s="24">
        <f t="shared" si="62"/>
        <v>0</v>
      </c>
      <c r="P955" s="163">
        <f t="shared" si="63"/>
        <v>0</v>
      </c>
      <c r="Q955" s="166">
        <v>5</v>
      </c>
      <c r="R955" s="166">
        <v>1</v>
      </c>
      <c r="S955" s="166">
        <v>1</v>
      </c>
      <c r="T955" s="20"/>
      <c r="U955" s="20"/>
      <c r="V955" s="20"/>
      <c r="W955" s="20"/>
      <c r="X955" s="20"/>
      <c r="Y955" s="20"/>
      <c r="Z955" s="6"/>
      <c r="AA955" s="6"/>
      <c r="AB955" s="111"/>
      <c r="AC955" s="24"/>
      <c r="AI955" s="111"/>
      <c r="AM955" s="111"/>
    </row>
    <row r="956" spans="1:39" x14ac:dyDescent="0.25">
      <c r="A956" s="10"/>
      <c r="B956" s="10"/>
      <c r="C956" s="2" t="s">
        <v>676</v>
      </c>
      <c r="D956" s="51" t="s">
        <v>557</v>
      </c>
      <c r="E956" s="38" t="s">
        <v>32</v>
      </c>
      <c r="F956" s="38">
        <v>3</v>
      </c>
      <c r="G956" s="41">
        <v>1.9907749077490775</v>
      </c>
      <c r="H956" s="41">
        <v>1.7876334192123666</v>
      </c>
      <c r="I956" s="57" t="s">
        <v>12</v>
      </c>
      <c r="J956" s="58">
        <v>1696.80766954417</v>
      </c>
      <c r="K956" s="59">
        <v>0.61279470700705407</v>
      </c>
      <c r="L956" s="26">
        <f t="shared" si="65"/>
        <v>3.4539490100252785</v>
      </c>
      <c r="M956" s="60">
        <v>40.817077404981681</v>
      </c>
      <c r="N956" s="61" t="s">
        <v>29</v>
      </c>
      <c r="O956" s="24">
        <f t="shared" si="62"/>
        <v>0</v>
      </c>
      <c r="P956" s="163">
        <f t="shared" si="63"/>
        <v>0</v>
      </c>
      <c r="Q956" s="166">
        <v>6</v>
      </c>
      <c r="R956" s="166">
        <v>1</v>
      </c>
      <c r="S956" s="166">
        <v>1</v>
      </c>
      <c r="T956" s="20"/>
      <c r="U956" s="20"/>
      <c r="V956" s="20"/>
      <c r="W956" s="20"/>
      <c r="X956" s="20"/>
      <c r="Y956" s="20"/>
      <c r="Z956" s="6"/>
      <c r="AA956" s="6"/>
      <c r="AB956" s="111"/>
      <c r="AC956" s="24"/>
      <c r="AI956" s="111"/>
      <c r="AM956" s="111"/>
    </row>
    <row r="957" spans="1:39" x14ac:dyDescent="0.25">
      <c r="A957" s="10"/>
      <c r="B957" s="10"/>
      <c r="C957" s="2" t="s">
        <v>676</v>
      </c>
      <c r="D957" s="51" t="s">
        <v>557</v>
      </c>
      <c r="E957" s="38" t="s">
        <v>31</v>
      </c>
      <c r="F957" s="38">
        <v>1</v>
      </c>
      <c r="G957" s="41">
        <v>1.9731261809783749</v>
      </c>
      <c r="H957" s="41">
        <v>1.7951439138125103</v>
      </c>
      <c r="I957" s="57" t="s">
        <v>12</v>
      </c>
      <c r="J957" s="58">
        <v>1696.80766954417</v>
      </c>
      <c r="K957" s="59">
        <v>0.61279470700705407</v>
      </c>
      <c r="L957" s="26">
        <f t="shared" si="65"/>
        <v>3.4233288720475503</v>
      </c>
      <c r="M957" s="60">
        <v>40.567092508609129</v>
      </c>
      <c r="N957" s="61" t="s">
        <v>29</v>
      </c>
      <c r="O957" s="24">
        <f t="shared" si="62"/>
        <v>0</v>
      </c>
      <c r="P957" s="163">
        <f t="shared" si="63"/>
        <v>1</v>
      </c>
      <c r="Q957" s="166">
        <v>7</v>
      </c>
      <c r="R957" s="166">
        <v>1</v>
      </c>
      <c r="S957" s="166">
        <v>1</v>
      </c>
      <c r="T957" s="20"/>
      <c r="U957" s="20"/>
      <c r="V957" s="20"/>
      <c r="W957" s="20"/>
      <c r="X957" s="20"/>
      <c r="Y957" s="20"/>
      <c r="Z957" s="6"/>
      <c r="AA957" s="6"/>
      <c r="AB957" s="111"/>
      <c r="AC957" s="24"/>
      <c r="AI957" s="111"/>
      <c r="AM957" s="111"/>
    </row>
    <row r="958" spans="1:39" x14ac:dyDescent="0.25">
      <c r="A958" s="10"/>
      <c r="B958" s="10"/>
      <c r="C958" s="2" t="s">
        <v>676</v>
      </c>
      <c r="D958" s="51" t="s">
        <v>557</v>
      </c>
      <c r="E958" s="38" t="s">
        <v>31</v>
      </c>
      <c r="F958" s="38">
        <v>2</v>
      </c>
      <c r="G958" s="41">
        <v>1.9492629056623429</v>
      </c>
      <c r="H958" s="41">
        <v>1.7874986988654107</v>
      </c>
      <c r="I958" s="57" t="s">
        <v>12</v>
      </c>
      <c r="J958" s="58">
        <v>1696.80766954417</v>
      </c>
      <c r="K958" s="59">
        <v>0.61279470700705407</v>
      </c>
      <c r="L958" s="26">
        <f t="shared" si="65"/>
        <v>3.3819266342390772</v>
      </c>
      <c r="M958" s="60">
        <v>40.415632651173063</v>
      </c>
      <c r="N958" s="61" t="s">
        <v>29</v>
      </c>
      <c r="O958" s="24">
        <f t="shared" si="62"/>
        <v>0</v>
      </c>
      <c r="P958" s="163">
        <f t="shared" si="63"/>
        <v>0</v>
      </c>
      <c r="Q958" s="166">
        <v>8</v>
      </c>
      <c r="R958" s="166">
        <v>1</v>
      </c>
      <c r="S958" s="166">
        <v>1</v>
      </c>
      <c r="T958" s="20"/>
      <c r="U958" s="20"/>
      <c r="V958" s="20"/>
      <c r="W958" s="20"/>
      <c r="X958" s="20"/>
      <c r="Y958" s="20"/>
      <c r="Z958" s="6"/>
      <c r="AA958" s="6"/>
      <c r="AB958" s="111"/>
      <c r="AC958" s="24"/>
      <c r="AI958" s="111"/>
      <c r="AM958" s="111"/>
    </row>
    <row r="959" spans="1:39" x14ac:dyDescent="0.25">
      <c r="A959" s="10"/>
      <c r="B959" s="10"/>
      <c r="C959" s="2" t="s">
        <v>676</v>
      </c>
      <c r="D959" s="51" t="s">
        <v>557</v>
      </c>
      <c r="E959" s="38" t="s">
        <v>31</v>
      </c>
      <c r="F959" s="38">
        <v>3</v>
      </c>
      <c r="G959" s="41">
        <v>1.954209372291061</v>
      </c>
      <c r="H959" s="41">
        <v>1.7884841363102231</v>
      </c>
      <c r="I959" s="57" t="s">
        <v>12</v>
      </c>
      <c r="J959" s="58">
        <v>1696.80766954417</v>
      </c>
      <c r="K959" s="59">
        <v>0.61279470700705407</v>
      </c>
      <c r="L959" s="26">
        <f t="shared" si="65"/>
        <v>3.3905086408983336</v>
      </c>
      <c r="M959" s="60">
        <v>40.453704085776629</v>
      </c>
      <c r="N959" s="61" t="s">
        <v>29</v>
      </c>
      <c r="O959" s="24">
        <f t="shared" si="62"/>
        <v>0</v>
      </c>
      <c r="P959" s="163">
        <f t="shared" si="63"/>
        <v>0</v>
      </c>
      <c r="Q959" s="166">
        <v>9</v>
      </c>
      <c r="R959" s="166">
        <v>1</v>
      </c>
      <c r="S959" s="166">
        <v>1</v>
      </c>
      <c r="T959" s="20"/>
      <c r="U959" s="20"/>
      <c r="V959" s="20"/>
      <c r="W959" s="20"/>
      <c r="X959" s="20"/>
      <c r="Y959" s="20"/>
      <c r="Z959" s="6"/>
      <c r="AA959" s="6"/>
      <c r="AB959" s="111"/>
      <c r="AC959" s="24"/>
      <c r="AI959" s="111"/>
      <c r="AM959" s="111"/>
    </row>
    <row r="960" spans="1:39" x14ac:dyDescent="0.25">
      <c r="A960" s="10"/>
      <c r="B960" s="10"/>
      <c r="C960" s="2" t="s">
        <v>676</v>
      </c>
      <c r="D960" s="51" t="s">
        <v>558</v>
      </c>
      <c r="E960" s="38" t="s">
        <v>30</v>
      </c>
      <c r="F960" s="38">
        <v>1</v>
      </c>
      <c r="G960" s="41">
        <v>1.9372424128887227</v>
      </c>
      <c r="H960" s="41">
        <v>1.7942430703624732</v>
      </c>
      <c r="I960" s="57" t="s">
        <v>12</v>
      </c>
      <c r="J960" s="58">
        <v>1696.80766954417</v>
      </c>
      <c r="K960" s="59">
        <v>0.61279470700705396</v>
      </c>
      <c r="L960" s="26">
        <f t="shared" si="65"/>
        <v>3.3610713537380761</v>
      </c>
      <c r="M960" s="60">
        <v>40.224106347404877</v>
      </c>
      <c r="N960" s="61" t="s">
        <v>29</v>
      </c>
      <c r="O960" s="24">
        <f t="shared" si="62"/>
        <v>1</v>
      </c>
      <c r="P960" s="163">
        <f t="shared" si="63"/>
        <v>1</v>
      </c>
      <c r="Q960" s="166">
        <v>10</v>
      </c>
      <c r="R960" s="166">
        <v>1</v>
      </c>
      <c r="S960" s="166">
        <v>1</v>
      </c>
      <c r="T960" s="20"/>
      <c r="U960" s="20"/>
      <c r="V960" s="20"/>
      <c r="W960" s="20"/>
      <c r="X960" s="20"/>
      <c r="Y960" s="20"/>
      <c r="Z960" s="6"/>
      <c r="AA960" s="6"/>
      <c r="AB960" s="111"/>
      <c r="AC960" s="24"/>
      <c r="AI960" s="111"/>
      <c r="AM960" s="111"/>
    </row>
    <row r="961" spans="1:39" x14ac:dyDescent="0.25">
      <c r="A961" s="10"/>
      <c r="B961" s="10"/>
      <c r="C961" s="2" t="s">
        <v>676</v>
      </c>
      <c r="D961" s="51" t="s">
        <v>558</v>
      </c>
      <c r="E961" s="38" t="s">
        <v>31</v>
      </c>
      <c r="F961" s="38">
        <v>1</v>
      </c>
      <c r="G961" s="41">
        <v>1.9455792682926827</v>
      </c>
      <c r="H961" s="41">
        <v>1.793702440304382</v>
      </c>
      <c r="I961" s="57" t="s">
        <v>12</v>
      </c>
      <c r="J961" s="58">
        <v>1696.80766954417</v>
      </c>
      <c r="K961" s="59">
        <v>0.61279470700705396</v>
      </c>
      <c r="L961" s="26">
        <f t="shared" si="65"/>
        <v>3.3755356075103871</v>
      </c>
      <c r="M961" s="60">
        <v>40.31265192619923</v>
      </c>
      <c r="N961" s="61" t="s">
        <v>29</v>
      </c>
      <c r="O961" s="24">
        <f t="shared" si="62"/>
        <v>0</v>
      </c>
      <c r="P961" s="163">
        <f t="shared" si="63"/>
        <v>1</v>
      </c>
      <c r="Q961" s="166">
        <v>11</v>
      </c>
      <c r="R961" s="166">
        <v>1</v>
      </c>
      <c r="S961" s="166">
        <v>1</v>
      </c>
      <c r="T961" s="20"/>
      <c r="U961" s="20"/>
      <c r="V961" s="20"/>
      <c r="W961" s="20"/>
      <c r="X961" s="20"/>
      <c r="Y961" s="20"/>
      <c r="Z961" s="6"/>
      <c r="AA961" s="6"/>
      <c r="AB961" s="111"/>
      <c r="AC961" s="24"/>
      <c r="AI961" s="111"/>
      <c r="AM961" s="111"/>
    </row>
    <row r="962" spans="1:39" x14ac:dyDescent="0.25">
      <c r="A962" s="10"/>
      <c r="B962" s="10"/>
      <c r="C962" s="2" t="s">
        <v>676</v>
      </c>
      <c r="D962" s="51" t="s">
        <v>558</v>
      </c>
      <c r="E962" s="38" t="s">
        <v>32</v>
      </c>
      <c r="F962" s="38">
        <v>1</v>
      </c>
      <c r="G962" s="41">
        <v>1.9758051846032993</v>
      </c>
      <c r="H962" s="41">
        <v>1.8081691388089438</v>
      </c>
      <c r="I962" s="57" t="s">
        <v>12</v>
      </c>
      <c r="J962" s="58">
        <v>1696.80766954417</v>
      </c>
      <c r="K962" s="59">
        <v>0.61279470700705396</v>
      </c>
      <c r="L962" s="26">
        <f t="shared" si="65"/>
        <v>3.4279768821677026</v>
      </c>
      <c r="M962" s="60">
        <v>40.454546584514198</v>
      </c>
      <c r="N962" s="61" t="s">
        <v>29</v>
      </c>
      <c r="O962" s="24">
        <f t="shared" si="62"/>
        <v>0</v>
      </c>
      <c r="P962" s="163">
        <f t="shared" si="63"/>
        <v>1</v>
      </c>
      <c r="Q962" s="166">
        <v>12</v>
      </c>
      <c r="R962" s="166">
        <v>1</v>
      </c>
      <c r="S962" s="166">
        <v>1</v>
      </c>
      <c r="T962" s="20"/>
      <c r="U962" s="20"/>
      <c r="V962" s="20"/>
      <c r="W962" s="20"/>
      <c r="X962" s="20"/>
      <c r="Y962" s="20"/>
      <c r="Z962" s="6"/>
      <c r="AA962" s="6"/>
      <c r="AB962" s="111"/>
      <c r="AC962" s="24"/>
      <c r="AI962" s="111"/>
      <c r="AM962" s="111"/>
    </row>
    <row r="963" spans="1:39" x14ac:dyDescent="0.25">
      <c r="A963" s="10"/>
      <c r="B963" s="10"/>
      <c r="C963" s="2" t="s">
        <v>676</v>
      </c>
      <c r="D963" s="51" t="s">
        <v>558</v>
      </c>
      <c r="E963" s="38" t="s">
        <v>33</v>
      </c>
      <c r="F963" s="38">
        <v>1</v>
      </c>
      <c r="G963" s="41">
        <v>1.9391566614465519</v>
      </c>
      <c r="H963" s="41">
        <v>1.7665632616884555</v>
      </c>
      <c r="I963" s="57" t="s">
        <v>12</v>
      </c>
      <c r="J963" s="58">
        <v>1696.80766954417</v>
      </c>
      <c r="K963" s="59">
        <v>0.61279470700705396</v>
      </c>
      <c r="L963" s="26">
        <f t="shared" si="65"/>
        <v>3.3643925312782992</v>
      </c>
      <c r="M963" s="60">
        <v>40.541881599544801</v>
      </c>
      <c r="N963" s="61" t="s">
        <v>29</v>
      </c>
      <c r="O963" s="24">
        <f t="shared" si="62"/>
        <v>0</v>
      </c>
      <c r="P963" s="163">
        <f t="shared" si="63"/>
        <v>1</v>
      </c>
      <c r="Q963" s="166">
        <v>13</v>
      </c>
      <c r="R963" s="166">
        <v>1</v>
      </c>
      <c r="S963" s="166">
        <v>1</v>
      </c>
      <c r="T963" s="20"/>
      <c r="U963" s="20"/>
      <c r="V963" s="20"/>
      <c r="W963" s="20"/>
      <c r="X963" s="20"/>
      <c r="Y963" s="20"/>
      <c r="Z963" s="6"/>
      <c r="AA963" s="6"/>
      <c r="AB963" s="111"/>
      <c r="AC963" s="24"/>
      <c r="AI963" s="111"/>
      <c r="AM963" s="111"/>
    </row>
    <row r="964" spans="1:39" x14ac:dyDescent="0.25">
      <c r="A964" s="10"/>
      <c r="B964" s="10"/>
      <c r="C964" s="2" t="s">
        <v>676</v>
      </c>
      <c r="D964" s="51" t="s">
        <v>558</v>
      </c>
      <c r="E964" s="38" t="s">
        <v>34</v>
      </c>
      <c r="F964" s="38">
        <v>1</v>
      </c>
      <c r="G964" s="41">
        <v>1.921290921755282</v>
      </c>
      <c r="H964" s="41">
        <v>1.7795366160924577</v>
      </c>
      <c r="I964" s="57" t="s">
        <v>12</v>
      </c>
      <c r="J964" s="58">
        <v>1696.80766954417</v>
      </c>
      <c r="K964" s="59">
        <v>0.61279470700705396</v>
      </c>
      <c r="L964" s="26">
        <f t="shared" si="65"/>
        <v>3.333395880838395</v>
      </c>
      <c r="M964" s="60">
        <v>40.223374088716668</v>
      </c>
      <c r="N964" s="61" t="s">
        <v>29</v>
      </c>
      <c r="O964" s="24">
        <f t="shared" si="62"/>
        <v>0</v>
      </c>
      <c r="P964" s="163">
        <f t="shared" si="63"/>
        <v>1</v>
      </c>
      <c r="Q964" s="166">
        <v>14</v>
      </c>
      <c r="R964" s="166">
        <v>1</v>
      </c>
      <c r="S964" s="166">
        <v>1</v>
      </c>
      <c r="T964" s="20"/>
      <c r="U964" s="20"/>
      <c r="V964" s="20"/>
      <c r="W964" s="20"/>
      <c r="X964" s="20"/>
      <c r="Y964" s="20"/>
      <c r="Z964" s="6"/>
      <c r="AA964" s="6"/>
      <c r="AB964" s="111"/>
      <c r="AC964" s="24"/>
      <c r="AI964" s="111"/>
      <c r="AM964" s="111"/>
    </row>
    <row r="965" spans="1:39" x14ac:dyDescent="0.25">
      <c r="A965" s="10"/>
      <c r="B965" s="10"/>
      <c r="C965" s="2" t="s">
        <v>676</v>
      </c>
      <c r="D965" s="51" t="s">
        <v>558</v>
      </c>
      <c r="E965" s="38" t="s">
        <v>518</v>
      </c>
      <c r="F965" s="38">
        <v>1</v>
      </c>
      <c r="G965" s="41">
        <v>1.9572941056703652</v>
      </c>
      <c r="H965" s="41">
        <v>1.7997467239290827</v>
      </c>
      <c r="I965" s="57" t="s">
        <v>12</v>
      </c>
      <c r="J965" s="58">
        <v>1696.80766954417</v>
      </c>
      <c r="K965" s="59">
        <v>0.61279470700705396</v>
      </c>
      <c r="L965" s="26">
        <f t="shared" si="65"/>
        <v>3.3958605828783974</v>
      </c>
      <c r="M965" s="60">
        <v>40.363423078514018</v>
      </c>
      <c r="N965" s="61" t="s">
        <v>29</v>
      </c>
      <c r="O965" s="24">
        <f t="shared" si="62"/>
        <v>0</v>
      </c>
      <c r="P965" s="163">
        <f t="shared" si="63"/>
        <v>1</v>
      </c>
      <c r="Q965" s="166">
        <v>15</v>
      </c>
      <c r="R965" s="166">
        <v>1</v>
      </c>
      <c r="S965" s="166">
        <v>1</v>
      </c>
      <c r="T965" s="20"/>
      <c r="U965" s="20"/>
      <c r="V965" s="20"/>
      <c r="W965" s="20"/>
      <c r="X965" s="20"/>
      <c r="Y965" s="20"/>
      <c r="Z965" s="6"/>
      <c r="AA965" s="6"/>
      <c r="AB965" s="111"/>
      <c r="AC965" s="24"/>
      <c r="AI965" s="111"/>
      <c r="AM965" s="111"/>
    </row>
    <row r="966" spans="1:39" x14ac:dyDescent="0.25">
      <c r="A966" s="10"/>
      <c r="B966" s="10"/>
      <c r="C966" s="2" t="s">
        <v>676</v>
      </c>
      <c r="D966" s="51" t="s">
        <v>559</v>
      </c>
      <c r="E966" s="38" t="s">
        <v>30</v>
      </c>
      <c r="F966" s="38">
        <v>1</v>
      </c>
      <c r="G966" s="41">
        <v>1.9723784402528244</v>
      </c>
      <c r="H966" s="41">
        <v>1.8014262205156333</v>
      </c>
      <c r="I966" s="57" t="s">
        <v>12</v>
      </c>
      <c r="J966" s="58">
        <v>1696.80766954417</v>
      </c>
      <c r="K966" s="59">
        <v>0.61279470700705396</v>
      </c>
      <c r="L966" s="26">
        <f t="shared" si="65"/>
        <v>3.4220315589617174</v>
      </c>
      <c r="M966" s="60">
        <v>40.492911023439859</v>
      </c>
      <c r="N966" s="61" t="s">
        <v>29</v>
      </c>
      <c r="O966" s="24">
        <f t="shared" si="62"/>
        <v>1</v>
      </c>
      <c r="P966" s="163">
        <f t="shared" si="63"/>
        <v>1</v>
      </c>
      <c r="Q966" s="166">
        <v>16</v>
      </c>
      <c r="R966" s="166">
        <v>1</v>
      </c>
      <c r="S966" s="166">
        <v>1</v>
      </c>
      <c r="T966" s="20"/>
      <c r="U966" s="20"/>
      <c r="V966" s="20"/>
      <c r="W966" s="20"/>
      <c r="X966" s="20"/>
      <c r="Y966" s="20"/>
      <c r="Z966" s="6"/>
      <c r="AA966" s="6"/>
      <c r="AB966" s="111"/>
      <c r="AC966" s="24"/>
      <c r="AI966" s="111"/>
      <c r="AM966" s="111"/>
    </row>
    <row r="967" spans="1:39" x14ac:dyDescent="0.25">
      <c r="A967" s="10"/>
      <c r="B967" s="10"/>
      <c r="C967" s="2" t="s">
        <v>676</v>
      </c>
      <c r="D967" s="51" t="s">
        <v>559</v>
      </c>
      <c r="E967" s="38" t="s">
        <v>31</v>
      </c>
      <c r="F967" s="38">
        <v>1</v>
      </c>
      <c r="G967" s="41">
        <v>1.9025729685752062</v>
      </c>
      <c r="H967" s="41">
        <v>1.7668480071055845</v>
      </c>
      <c r="I967" s="57" t="s">
        <v>12</v>
      </c>
      <c r="J967" s="58">
        <v>1696.80766954417</v>
      </c>
      <c r="K967" s="59">
        <v>0.61279470700705396</v>
      </c>
      <c r="L967" s="26">
        <f t="shared" si="65"/>
        <v>3.300920659453813</v>
      </c>
      <c r="M967" s="60">
        <v>40.172537931120054</v>
      </c>
      <c r="N967" s="61" t="s">
        <v>29</v>
      </c>
      <c r="O967" s="24">
        <f t="shared" si="62"/>
        <v>0</v>
      </c>
      <c r="P967" s="163">
        <f t="shared" si="63"/>
        <v>1</v>
      </c>
      <c r="Q967" s="166">
        <v>17</v>
      </c>
      <c r="R967" s="166">
        <v>1</v>
      </c>
      <c r="S967" s="166">
        <v>1</v>
      </c>
      <c r="T967" s="20"/>
      <c r="U967" s="20"/>
      <c r="V967" s="20"/>
      <c r="W967" s="20"/>
      <c r="X967" s="20"/>
      <c r="Y967" s="20"/>
      <c r="Z967" s="6"/>
      <c r="AA967" s="6"/>
      <c r="AB967" s="111"/>
      <c r="AC967" s="24"/>
      <c r="AI967" s="111"/>
      <c r="AM967" s="111"/>
    </row>
    <row r="968" spans="1:39" x14ac:dyDescent="0.25">
      <c r="A968" s="10"/>
      <c r="B968" s="10"/>
      <c r="C968" s="2" t="s">
        <v>676</v>
      </c>
      <c r="D968" s="51" t="s">
        <v>559</v>
      </c>
      <c r="E968" s="38" t="s">
        <v>32</v>
      </c>
      <c r="F968" s="38">
        <v>1</v>
      </c>
      <c r="G968" s="41">
        <v>1.9803411014190861</v>
      </c>
      <c r="H968" s="41">
        <v>1.8039468290683374</v>
      </c>
      <c r="I968" s="57" t="s">
        <v>12</v>
      </c>
      <c r="J968" s="58">
        <v>1696.80766954417</v>
      </c>
      <c r="K968" s="59">
        <v>0.61279470700705396</v>
      </c>
      <c r="L968" s="26">
        <f t="shared" si="65"/>
        <v>3.4358465942755161</v>
      </c>
      <c r="M968" s="60">
        <v>40.543317633958573</v>
      </c>
      <c r="N968" s="61" t="s">
        <v>29</v>
      </c>
      <c r="O968" s="24">
        <f t="shared" si="62"/>
        <v>0</v>
      </c>
      <c r="P968" s="163">
        <f t="shared" si="63"/>
        <v>1</v>
      </c>
      <c r="Q968" s="166">
        <v>18</v>
      </c>
      <c r="R968" s="166">
        <v>1</v>
      </c>
      <c r="S968" s="166">
        <v>1</v>
      </c>
      <c r="T968" s="20"/>
      <c r="U968" s="20"/>
      <c r="V968" s="20"/>
      <c r="W968" s="20"/>
      <c r="X968" s="20"/>
      <c r="Y968" s="20"/>
      <c r="Z968" s="6"/>
      <c r="AA968" s="6"/>
      <c r="AB968" s="111"/>
      <c r="AC968" s="24"/>
      <c r="AI968" s="111"/>
      <c r="AM968" s="111"/>
    </row>
    <row r="969" spans="1:39" x14ac:dyDescent="0.25">
      <c r="A969" s="10"/>
      <c r="B969" s="10"/>
      <c r="C969" s="2" t="s">
        <v>676</v>
      </c>
      <c r="D969" s="51" t="s">
        <v>559</v>
      </c>
      <c r="E969" s="38" t="s">
        <v>33</v>
      </c>
      <c r="F969" s="38">
        <v>1</v>
      </c>
      <c r="G969" s="41">
        <v>1.9751067283987735</v>
      </c>
      <c r="H969" s="41">
        <v>1.7986239301896292</v>
      </c>
      <c r="I969" s="57" t="s">
        <v>12</v>
      </c>
      <c r="J969" s="58">
        <v>1696.80766954417</v>
      </c>
      <c r="K969" s="59">
        <v>0.61279470700705396</v>
      </c>
      <c r="L969" s="26">
        <f t="shared" si="65"/>
        <v>3.4267650766005446</v>
      </c>
      <c r="M969" s="60">
        <v>40.549222972800777</v>
      </c>
      <c r="N969" s="61" t="s">
        <v>29</v>
      </c>
      <c r="O969" s="24">
        <f t="shared" si="62"/>
        <v>0</v>
      </c>
      <c r="P969" s="163">
        <f t="shared" si="63"/>
        <v>1</v>
      </c>
      <c r="Q969" s="166">
        <v>19</v>
      </c>
      <c r="R969" s="166">
        <v>1</v>
      </c>
      <c r="S969" s="166">
        <v>1</v>
      </c>
      <c r="T969" s="20"/>
      <c r="U969" s="20"/>
      <c r="V969" s="20"/>
      <c r="W969" s="20"/>
      <c r="X969" s="20"/>
      <c r="Y969" s="20"/>
      <c r="Z969" s="6"/>
      <c r="AA969" s="6"/>
      <c r="AB969" s="111"/>
      <c r="AC969" s="24"/>
      <c r="AI969" s="111"/>
      <c r="AM969" s="111"/>
    </row>
    <row r="970" spans="1:39" x14ac:dyDescent="0.25">
      <c r="A970" s="10"/>
      <c r="B970" s="10"/>
      <c r="C970" s="2" t="s">
        <v>676</v>
      </c>
      <c r="D970" s="51" t="s">
        <v>559</v>
      </c>
      <c r="E970" s="38" t="s">
        <v>34</v>
      </c>
      <c r="F970" s="38">
        <v>1</v>
      </c>
      <c r="G970" s="41">
        <v>1.930700043346337</v>
      </c>
      <c r="H970" s="41">
        <v>1.7838630546075085</v>
      </c>
      <c r="I970" s="57" t="s">
        <v>12</v>
      </c>
      <c r="J970" s="58">
        <v>1696.80766954417</v>
      </c>
      <c r="K970" s="59">
        <v>0.61279470700705396</v>
      </c>
      <c r="L970" s="26">
        <f t="shared" si="65"/>
        <v>3.3497204919625014</v>
      </c>
      <c r="M970" s="60">
        <v>40.270738172119117</v>
      </c>
      <c r="N970" s="61" t="s">
        <v>29</v>
      </c>
      <c r="O970" s="24">
        <f t="shared" si="62"/>
        <v>0</v>
      </c>
      <c r="P970" s="163">
        <f t="shared" si="63"/>
        <v>1</v>
      </c>
      <c r="Q970" s="166">
        <v>20</v>
      </c>
      <c r="R970" s="166">
        <v>1</v>
      </c>
      <c r="S970" s="166">
        <v>1</v>
      </c>
      <c r="T970" s="20"/>
      <c r="U970" s="20"/>
      <c r="V970" s="20"/>
      <c r="W970" s="20"/>
      <c r="X970" s="20"/>
      <c r="Y970" s="20"/>
      <c r="Z970" s="6"/>
      <c r="AA970" s="6"/>
      <c r="AB970" s="111"/>
      <c r="AC970" s="24"/>
      <c r="AI970" s="111"/>
      <c r="AM970" s="111"/>
    </row>
    <row r="971" spans="1:39" x14ac:dyDescent="0.25">
      <c r="A971" s="10"/>
      <c r="B971" s="10"/>
      <c r="C971" s="2" t="s">
        <v>676</v>
      </c>
      <c r="D971" s="51" t="s">
        <v>559</v>
      </c>
      <c r="E971" s="38" t="s">
        <v>518</v>
      </c>
      <c r="F971" s="38">
        <v>1</v>
      </c>
      <c r="G971" s="41">
        <v>1.937937822034389</v>
      </c>
      <c r="H971" s="41">
        <v>1.7867507534323026</v>
      </c>
      <c r="I971" s="57" t="s">
        <v>12</v>
      </c>
      <c r="J971" s="58">
        <v>1696.80766954417</v>
      </c>
      <c r="K971" s="59">
        <v>0.61279470700705396</v>
      </c>
      <c r="L971" s="26">
        <f t="shared" si="65"/>
        <v>3.3622778727276854</v>
      </c>
      <c r="M971" s="60">
        <v>40.311647323626495</v>
      </c>
      <c r="N971" s="61" t="s">
        <v>29</v>
      </c>
      <c r="O971" s="24">
        <f t="shared" si="62"/>
        <v>0</v>
      </c>
      <c r="P971" s="163">
        <f t="shared" si="63"/>
        <v>1</v>
      </c>
      <c r="Q971" s="166">
        <v>21</v>
      </c>
      <c r="R971" s="166">
        <v>1</v>
      </c>
      <c r="S971" s="166">
        <v>1</v>
      </c>
      <c r="T971" s="20"/>
      <c r="U971" s="20"/>
      <c r="V971" s="20"/>
      <c r="W971" s="20"/>
      <c r="X971" s="20"/>
      <c r="Y971" s="20"/>
      <c r="Z971" s="6"/>
      <c r="AA971" s="6"/>
      <c r="AB971" s="111"/>
      <c r="AC971" s="24"/>
      <c r="AI971" s="111"/>
      <c r="AM971" s="111"/>
    </row>
    <row r="972" spans="1:39" x14ac:dyDescent="0.25">
      <c r="A972" s="10"/>
      <c r="B972" s="10"/>
      <c r="C972" s="2" t="s">
        <v>676</v>
      </c>
      <c r="D972" s="51" t="s">
        <v>560</v>
      </c>
      <c r="E972" s="38" t="s">
        <v>30</v>
      </c>
      <c r="F972" s="38">
        <v>1</v>
      </c>
      <c r="G972" s="41">
        <v>1.9164464828755172</v>
      </c>
      <c r="H972" s="41">
        <v>1.7605735163861824</v>
      </c>
      <c r="I972" s="57" t="s">
        <v>12</v>
      </c>
      <c r="J972" s="58">
        <v>1696.80766954417</v>
      </c>
      <c r="K972" s="59">
        <v>0.61279470700705396</v>
      </c>
      <c r="L972" s="26">
        <f t="shared" si="65"/>
        <v>3.3249908899939955</v>
      </c>
      <c r="M972" s="60">
        <v>40.381032397360059</v>
      </c>
      <c r="N972" s="61" t="s">
        <v>29</v>
      </c>
      <c r="O972" s="24">
        <f t="shared" si="62"/>
        <v>1</v>
      </c>
      <c r="P972" s="163">
        <f t="shared" si="63"/>
        <v>1</v>
      </c>
      <c r="Q972" s="166">
        <v>22</v>
      </c>
      <c r="R972" s="166">
        <v>1</v>
      </c>
      <c r="S972" s="166">
        <v>1</v>
      </c>
      <c r="T972" s="20"/>
      <c r="U972" s="20"/>
      <c r="V972" s="20"/>
      <c r="W972" s="20"/>
      <c r="X972" s="20"/>
      <c r="Y972" s="20"/>
      <c r="Z972" s="6"/>
      <c r="AA972" s="6"/>
      <c r="AB972" s="111"/>
      <c r="AC972" s="24"/>
      <c r="AI972" s="111"/>
      <c r="AM972" s="111"/>
    </row>
    <row r="973" spans="1:39" x14ac:dyDescent="0.25">
      <c r="A973" s="10"/>
      <c r="B973" s="10"/>
      <c r="C973" s="2" t="s">
        <v>676</v>
      </c>
      <c r="D973" s="51" t="s">
        <v>560</v>
      </c>
      <c r="E973" s="38" t="s">
        <v>31</v>
      </c>
      <c r="F973" s="38">
        <v>1</v>
      </c>
      <c r="G973" s="41">
        <v>1.9074980363724245</v>
      </c>
      <c r="H973" s="41">
        <v>1.7477674902755711</v>
      </c>
      <c r="I973" s="57" t="s">
        <v>12</v>
      </c>
      <c r="J973" s="58">
        <v>1696.80766954417</v>
      </c>
      <c r="K973" s="59">
        <v>0.61279470700705396</v>
      </c>
      <c r="L973" s="26">
        <f t="shared" si="65"/>
        <v>3.3094655396290125</v>
      </c>
      <c r="M973" s="60">
        <v>40.431361626177001</v>
      </c>
      <c r="N973" s="61" t="s">
        <v>29</v>
      </c>
      <c r="O973" s="24">
        <f t="shared" ref="O973:O1014" si="66">IF(D973=D972,0,1)</f>
        <v>0</v>
      </c>
      <c r="P973" s="163">
        <f t="shared" ref="P973:P1014" si="67">IF(F973=1,1,0)</f>
        <v>1</v>
      </c>
      <c r="Q973" s="166">
        <v>23</v>
      </c>
      <c r="R973" s="166">
        <v>1</v>
      </c>
      <c r="S973" s="166">
        <v>1</v>
      </c>
      <c r="T973" s="20"/>
      <c r="U973" s="20"/>
      <c r="V973" s="20"/>
      <c r="W973" s="20"/>
      <c r="X973" s="20"/>
      <c r="Y973" s="20"/>
      <c r="Z973" s="6"/>
      <c r="AA973" s="6"/>
      <c r="AB973" s="111"/>
      <c r="AC973" s="24"/>
      <c r="AI973" s="111"/>
      <c r="AM973" s="111"/>
    </row>
    <row r="974" spans="1:39" x14ac:dyDescent="0.25">
      <c r="A974" s="10"/>
      <c r="B974" s="10"/>
      <c r="C974" s="2" t="s">
        <v>676</v>
      </c>
      <c r="D974" s="51" t="s">
        <v>560</v>
      </c>
      <c r="E974" s="38" t="s">
        <v>32</v>
      </c>
      <c r="F974" s="38">
        <v>1</v>
      </c>
      <c r="G974" s="41">
        <v>1.8916096089126146</v>
      </c>
      <c r="H974" s="41">
        <v>1.7478960064325917</v>
      </c>
      <c r="I974" s="57" t="s">
        <v>12</v>
      </c>
      <c r="J974" s="58">
        <v>1696.80766954417</v>
      </c>
      <c r="K974" s="59">
        <v>0.61279470700705396</v>
      </c>
      <c r="L974" s="26">
        <f t="shared" si="65"/>
        <v>3.2818994807631618</v>
      </c>
      <c r="M974" s="60">
        <v>40.269080127417567</v>
      </c>
      <c r="N974" s="61" t="s">
        <v>29</v>
      </c>
      <c r="O974" s="24">
        <f t="shared" si="66"/>
        <v>0</v>
      </c>
      <c r="P974" s="163">
        <f t="shared" si="67"/>
        <v>1</v>
      </c>
      <c r="Q974" s="166">
        <v>24</v>
      </c>
      <c r="R974" s="166">
        <v>1</v>
      </c>
      <c r="S974" s="166">
        <v>1</v>
      </c>
      <c r="T974" s="20"/>
      <c r="U974" s="20"/>
      <c r="V974" s="20"/>
      <c r="W974" s="20"/>
      <c r="X974" s="20"/>
      <c r="Y974" s="20"/>
      <c r="Z974" s="6"/>
      <c r="AA974" s="6"/>
      <c r="AB974" s="111"/>
      <c r="AC974" s="24"/>
      <c r="AI974" s="111"/>
      <c r="AM974" s="111"/>
    </row>
    <row r="975" spans="1:39" x14ac:dyDescent="0.25">
      <c r="A975" s="10"/>
      <c r="B975" s="10"/>
      <c r="C975" s="2" t="s">
        <v>676</v>
      </c>
      <c r="D975" s="51" t="s">
        <v>560</v>
      </c>
      <c r="E975" s="38" t="s">
        <v>33</v>
      </c>
      <c r="F975" s="38">
        <v>1</v>
      </c>
      <c r="G975" s="41">
        <v>1.9157552017093147</v>
      </c>
      <c r="H975" s="41">
        <v>1.7640588109036273</v>
      </c>
      <c r="I975" s="57" t="s">
        <v>12</v>
      </c>
      <c r="J975" s="58">
        <v>1696.80766954417</v>
      </c>
      <c r="K975" s="59">
        <v>0.61279470700705396</v>
      </c>
      <c r="L975" s="26">
        <f t="shared" si="65"/>
        <v>3.3237915329545027</v>
      </c>
      <c r="M975" s="60">
        <v>40.336066333520748</v>
      </c>
      <c r="N975" s="61" t="s">
        <v>29</v>
      </c>
      <c r="O975" s="24">
        <f t="shared" si="66"/>
        <v>0</v>
      </c>
      <c r="P975" s="163">
        <f t="shared" si="67"/>
        <v>1</v>
      </c>
      <c r="Q975" s="166">
        <v>25</v>
      </c>
      <c r="R975" s="166">
        <v>1</v>
      </c>
      <c r="S975" s="166">
        <v>1</v>
      </c>
      <c r="T975" s="20"/>
      <c r="U975" s="20"/>
      <c r="V975" s="20"/>
      <c r="W975" s="20"/>
      <c r="X975" s="20"/>
      <c r="Y975" s="20"/>
      <c r="Z975" s="6"/>
      <c r="AA975" s="6"/>
      <c r="AB975" s="111"/>
      <c r="AC975" s="24"/>
      <c r="AI975" s="111"/>
      <c r="AM975" s="111"/>
    </row>
    <row r="976" spans="1:39" x14ac:dyDescent="0.25">
      <c r="A976" s="10"/>
      <c r="B976" s="10"/>
      <c r="C976" s="2" t="s">
        <v>676</v>
      </c>
      <c r="D976" s="51" t="s">
        <v>560</v>
      </c>
      <c r="E976" s="38" t="s">
        <v>34</v>
      </c>
      <c r="F976" s="38">
        <v>1</v>
      </c>
      <c r="G976" s="41">
        <v>1.9105084368212955</v>
      </c>
      <c r="H976" s="41">
        <v>1.7625605164066704</v>
      </c>
      <c r="I976" s="57" t="s">
        <v>12</v>
      </c>
      <c r="J976" s="58">
        <v>1696.80766954417</v>
      </c>
      <c r="K976" s="59">
        <v>0.61279470700705396</v>
      </c>
      <c r="L976" s="26">
        <f t="shared" si="65"/>
        <v>3.3146885156720014</v>
      </c>
      <c r="M976" s="60">
        <v>40.299636891336291</v>
      </c>
      <c r="N976" s="61" t="s">
        <v>29</v>
      </c>
      <c r="O976" s="24">
        <f t="shared" si="66"/>
        <v>0</v>
      </c>
      <c r="P976" s="163">
        <f t="shared" si="67"/>
        <v>1</v>
      </c>
      <c r="Q976" s="166">
        <v>26</v>
      </c>
      <c r="R976" s="166">
        <v>1</v>
      </c>
      <c r="S976" s="166">
        <v>1</v>
      </c>
      <c r="T976" s="20"/>
      <c r="U976" s="20"/>
      <c r="V976" s="20"/>
      <c r="W976" s="20"/>
      <c r="X976" s="20"/>
      <c r="Y976" s="20"/>
      <c r="Z976" s="6"/>
      <c r="AA976" s="6"/>
      <c r="AB976" s="111"/>
      <c r="AC976" s="24"/>
      <c r="AI976" s="111"/>
      <c r="AM976" s="111"/>
    </row>
    <row r="977" spans="1:39" x14ac:dyDescent="0.25">
      <c r="A977" s="10"/>
      <c r="B977" s="10"/>
      <c r="C977" s="2" t="s">
        <v>676</v>
      </c>
      <c r="D977" s="51" t="s">
        <v>560</v>
      </c>
      <c r="E977" s="38" t="s">
        <v>518</v>
      </c>
      <c r="F977" s="38">
        <v>1</v>
      </c>
      <c r="G977" s="41">
        <v>1.9558558558558556</v>
      </c>
      <c r="H977" s="41">
        <v>1.7964139171491205</v>
      </c>
      <c r="I977" s="57" t="s">
        <v>12</v>
      </c>
      <c r="J977" s="58">
        <v>1696.80766954417</v>
      </c>
      <c r="K977" s="59">
        <v>0.61279470700705396</v>
      </c>
      <c r="L977" s="26">
        <f t="shared" si="65"/>
        <v>3.3933652522894606</v>
      </c>
      <c r="M977" s="60">
        <v>40.384922280132386</v>
      </c>
      <c r="N977" s="61" t="s">
        <v>29</v>
      </c>
      <c r="O977" s="24">
        <f t="shared" si="66"/>
        <v>0</v>
      </c>
      <c r="P977" s="163">
        <f t="shared" si="67"/>
        <v>1</v>
      </c>
      <c r="Q977" s="166">
        <v>27</v>
      </c>
      <c r="R977" s="166">
        <v>1</v>
      </c>
      <c r="S977" s="166">
        <v>1</v>
      </c>
      <c r="T977" s="20"/>
      <c r="U977" s="20"/>
      <c r="V977" s="20"/>
      <c r="W977" s="20"/>
      <c r="X977" s="20"/>
      <c r="Y977" s="20"/>
      <c r="Z977" s="6"/>
      <c r="AA977" s="6"/>
      <c r="AB977" s="111"/>
      <c r="AC977" s="24"/>
      <c r="AI977" s="111"/>
      <c r="AM977" s="111"/>
    </row>
    <row r="978" spans="1:39" x14ac:dyDescent="0.25">
      <c r="A978" s="10"/>
      <c r="B978" s="10"/>
      <c r="C978" s="2" t="s">
        <v>676</v>
      </c>
      <c r="D978" s="51" t="s">
        <v>561</v>
      </c>
      <c r="E978" s="38" t="s">
        <v>30</v>
      </c>
      <c r="F978" s="38">
        <v>1</v>
      </c>
      <c r="G978" s="41">
        <v>1.9675888840963707</v>
      </c>
      <c r="H978" s="41">
        <v>1.7982618446874126</v>
      </c>
      <c r="I978" s="57" t="s">
        <v>12</v>
      </c>
      <c r="J978" s="58">
        <v>1696.80766954417</v>
      </c>
      <c r="K978" s="59">
        <v>0.61279470700705396</v>
      </c>
      <c r="L978" s="26">
        <f t="shared" si="65"/>
        <v>3.4137217883891378</v>
      </c>
      <c r="M978" s="60">
        <v>40.480004207025431</v>
      </c>
      <c r="N978" s="61" t="s">
        <v>29</v>
      </c>
      <c r="O978" s="24">
        <f t="shared" si="66"/>
        <v>1</v>
      </c>
      <c r="P978" s="163">
        <f t="shared" si="67"/>
        <v>1</v>
      </c>
      <c r="Q978" s="166">
        <v>28</v>
      </c>
      <c r="R978" s="166">
        <v>1</v>
      </c>
      <c r="S978" s="166">
        <v>1</v>
      </c>
      <c r="T978" s="20"/>
      <c r="U978" s="20"/>
      <c r="V978" s="20"/>
      <c r="W978" s="20"/>
      <c r="X978" s="20"/>
      <c r="Y978" s="20"/>
      <c r="Z978" s="6"/>
      <c r="AA978" s="6"/>
      <c r="AB978" s="111"/>
      <c r="AC978" s="24"/>
      <c r="AI978" s="111"/>
      <c r="AM978" s="111"/>
    </row>
    <row r="979" spans="1:39" x14ac:dyDescent="0.25">
      <c r="A979" s="10"/>
      <c r="B979" s="10"/>
      <c r="C979" s="2" t="s">
        <v>676</v>
      </c>
      <c r="D979" s="51" t="s">
        <v>561</v>
      </c>
      <c r="E979" s="38" t="s">
        <v>31</v>
      </c>
      <c r="F979" s="38">
        <v>1</v>
      </c>
      <c r="G979" s="41">
        <v>1.9681332609089264</v>
      </c>
      <c r="H979" s="41">
        <v>1.781670403587444</v>
      </c>
      <c r="I979" s="57" t="s">
        <v>12</v>
      </c>
      <c r="J979" s="58">
        <v>1696.80766954417</v>
      </c>
      <c r="K979" s="59">
        <v>0.61279470700705396</v>
      </c>
      <c r="L979" s="26">
        <f t="shared" si="65"/>
        <v>3.4146662697292873</v>
      </c>
      <c r="M979" s="60">
        <v>40.66269377110433</v>
      </c>
      <c r="N979" s="61" t="s">
        <v>29</v>
      </c>
      <c r="O979" s="24">
        <f t="shared" si="66"/>
        <v>0</v>
      </c>
      <c r="P979" s="163">
        <f t="shared" si="67"/>
        <v>1</v>
      </c>
      <c r="Q979" s="166">
        <v>29</v>
      </c>
      <c r="R979" s="166">
        <v>1</v>
      </c>
      <c r="S979" s="166">
        <v>1</v>
      </c>
      <c r="T979" s="20"/>
      <c r="U979" s="20"/>
      <c r="V979" s="20"/>
      <c r="W979" s="20"/>
      <c r="X979" s="20"/>
      <c r="Y979" s="20"/>
      <c r="Z979" s="6"/>
      <c r="AA979" s="6"/>
      <c r="AB979" s="111"/>
      <c r="AC979" s="24"/>
      <c r="AI979" s="111"/>
      <c r="AM979" s="111"/>
    </row>
    <row r="980" spans="1:39" x14ac:dyDescent="0.25">
      <c r="A980" s="10"/>
      <c r="B980" s="10"/>
      <c r="C980" s="2" t="s">
        <v>676</v>
      </c>
      <c r="D980" s="51" t="s">
        <v>561</v>
      </c>
      <c r="E980" s="38" t="s">
        <v>32</v>
      </c>
      <c r="F980" s="38">
        <v>1</v>
      </c>
      <c r="G980" s="41">
        <v>1.9787739853965018</v>
      </c>
      <c r="H980" s="41">
        <v>1.7833006322214955</v>
      </c>
      <c r="I980" s="57" t="s">
        <v>12</v>
      </c>
      <c r="J980" s="58">
        <v>1696.80766954417</v>
      </c>
      <c r="K980" s="59">
        <v>0.61279470700705396</v>
      </c>
      <c r="L980" s="26">
        <f t="shared" si="65"/>
        <v>3.4331276837579425</v>
      </c>
      <c r="M980" s="60">
        <v>40.748126508653911</v>
      </c>
      <c r="N980" s="61" t="s">
        <v>29</v>
      </c>
      <c r="O980" s="24">
        <f t="shared" si="66"/>
        <v>0</v>
      </c>
      <c r="P980" s="163">
        <f t="shared" si="67"/>
        <v>1</v>
      </c>
      <c r="Q980" s="166">
        <v>30</v>
      </c>
      <c r="R980" s="166">
        <v>1</v>
      </c>
      <c r="S980" s="166">
        <v>1</v>
      </c>
      <c r="T980" s="20"/>
      <c r="U980" s="20"/>
      <c r="V980" s="20"/>
      <c r="W980" s="20"/>
      <c r="X980" s="20"/>
      <c r="Y980" s="20"/>
      <c r="Z980" s="6"/>
      <c r="AA980" s="6"/>
      <c r="AB980" s="111"/>
      <c r="AC980" s="24"/>
      <c r="AI980" s="111"/>
      <c r="AM980" s="111"/>
    </row>
    <row r="981" spans="1:39" x14ac:dyDescent="0.25">
      <c r="A981" s="10"/>
      <c r="B981" s="10"/>
      <c r="C981" s="2" t="s">
        <v>676</v>
      </c>
      <c r="D981" s="51" t="s">
        <v>561</v>
      </c>
      <c r="E981" s="38" t="s">
        <v>33</v>
      </c>
      <c r="F981" s="38">
        <v>1</v>
      </c>
      <c r="G981" s="41">
        <v>1.9764443342424993</v>
      </c>
      <c r="H981" s="41">
        <v>1.8117006955351134</v>
      </c>
      <c r="I981" s="57" t="s">
        <v>12</v>
      </c>
      <c r="J981" s="58">
        <v>1696.80766954417</v>
      </c>
      <c r="K981" s="59">
        <v>0.61279470700705396</v>
      </c>
      <c r="L981" s="26">
        <f t="shared" si="65"/>
        <v>3.4290857921981535</v>
      </c>
      <c r="M981" s="60">
        <v>40.423302087111836</v>
      </c>
      <c r="N981" s="61" t="s">
        <v>29</v>
      </c>
      <c r="O981" s="24">
        <f t="shared" si="66"/>
        <v>0</v>
      </c>
      <c r="P981" s="163">
        <f t="shared" si="67"/>
        <v>1</v>
      </c>
      <c r="Q981" s="166">
        <v>31</v>
      </c>
      <c r="R981" s="166">
        <v>1</v>
      </c>
      <c r="S981" s="166">
        <v>1</v>
      </c>
      <c r="T981" s="20"/>
      <c r="U981" s="20"/>
      <c r="V981" s="20"/>
      <c r="W981" s="20"/>
      <c r="X981" s="20"/>
      <c r="Y981" s="20"/>
      <c r="Z981" s="6"/>
      <c r="AA981" s="6"/>
      <c r="AB981" s="111"/>
      <c r="AC981" s="24"/>
      <c r="AI981" s="111"/>
      <c r="AM981" s="111"/>
    </row>
    <row r="982" spans="1:39" x14ac:dyDescent="0.25">
      <c r="A982" s="10"/>
      <c r="B982" s="10"/>
      <c r="C982" s="2" t="s">
        <v>676</v>
      </c>
      <c r="D982" s="51" t="s">
        <v>561</v>
      </c>
      <c r="E982" s="38" t="s">
        <v>34</v>
      </c>
      <c r="F982" s="38">
        <v>1</v>
      </c>
      <c r="G982" s="41">
        <v>1.9670433613780056</v>
      </c>
      <c r="H982" s="41">
        <v>1.8091185752930568</v>
      </c>
      <c r="I982" s="57" t="s">
        <v>12</v>
      </c>
      <c r="J982" s="58">
        <v>1696.80766954417</v>
      </c>
      <c r="K982" s="59">
        <v>0.61279470700705396</v>
      </c>
      <c r="L982" s="26">
        <f t="shared" si="65"/>
        <v>3.4127753189285732</v>
      </c>
      <c r="M982" s="60">
        <v>40.359093299553848</v>
      </c>
      <c r="N982" s="61" t="s">
        <v>29</v>
      </c>
      <c r="O982" s="24">
        <f t="shared" si="66"/>
        <v>0</v>
      </c>
      <c r="P982" s="163">
        <f t="shared" si="67"/>
        <v>1</v>
      </c>
      <c r="Q982" s="166">
        <v>32</v>
      </c>
      <c r="R982" s="166">
        <v>1</v>
      </c>
      <c r="S982" s="166">
        <v>1</v>
      </c>
      <c r="T982" s="20"/>
      <c r="U982" s="20"/>
      <c r="V982" s="20"/>
      <c r="W982" s="20"/>
      <c r="X982" s="20"/>
      <c r="Y982" s="20"/>
      <c r="Z982" s="6"/>
      <c r="AA982" s="6"/>
      <c r="AB982" s="111"/>
      <c r="AC982" s="24"/>
      <c r="AI982" s="111"/>
      <c r="AM982" s="111"/>
    </row>
    <row r="983" spans="1:39" x14ac:dyDescent="0.25">
      <c r="A983" s="10"/>
      <c r="B983" s="10"/>
      <c r="C983" s="2" t="s">
        <v>676</v>
      </c>
      <c r="D983" s="51" t="s">
        <v>561</v>
      </c>
      <c r="E983" s="38" t="s">
        <v>518</v>
      </c>
      <c r="F983" s="38">
        <v>1</v>
      </c>
      <c r="G983" s="41">
        <v>1.9845023533463437</v>
      </c>
      <c r="H983" s="41">
        <v>1.7850025051494738</v>
      </c>
      <c r="I983" s="57" t="s">
        <v>12</v>
      </c>
      <c r="J983" s="58">
        <v>1696.80766954417</v>
      </c>
      <c r="K983" s="59">
        <v>0.61279470700705396</v>
      </c>
      <c r="L983" s="26">
        <f t="shared" si="65"/>
        <v>3.4430662713563707</v>
      </c>
      <c r="M983" s="60">
        <v>40.785033058326171</v>
      </c>
      <c r="N983" s="61" t="s">
        <v>29</v>
      </c>
      <c r="O983" s="24">
        <f t="shared" si="66"/>
        <v>0</v>
      </c>
      <c r="P983" s="163">
        <f t="shared" si="67"/>
        <v>1</v>
      </c>
      <c r="Q983" s="166">
        <v>33</v>
      </c>
      <c r="R983" s="166">
        <v>1</v>
      </c>
      <c r="S983" s="166">
        <v>1</v>
      </c>
      <c r="T983" s="20"/>
      <c r="U983" s="20"/>
      <c r="V983" s="20"/>
      <c r="W983" s="20"/>
      <c r="X983" s="20"/>
      <c r="Y983" s="20"/>
      <c r="Z983" s="6"/>
      <c r="AA983" s="6"/>
      <c r="AB983" s="111"/>
      <c r="AC983" s="24"/>
      <c r="AI983" s="111"/>
      <c r="AM983" s="111"/>
    </row>
    <row r="984" spans="1:39" x14ac:dyDescent="0.25">
      <c r="A984" s="10"/>
      <c r="B984" s="10"/>
      <c r="C984" s="2" t="s">
        <v>676</v>
      </c>
      <c r="D984" s="51" t="s">
        <v>561</v>
      </c>
      <c r="E984" s="38" t="s">
        <v>519</v>
      </c>
      <c r="F984" s="38">
        <v>1</v>
      </c>
      <c r="G984" s="41">
        <v>1.9372475767366719</v>
      </c>
      <c r="H984" s="41">
        <v>1.791872926073002</v>
      </c>
      <c r="I984" s="57" t="s">
        <v>12</v>
      </c>
      <c r="J984" s="58">
        <v>1696.80766954417</v>
      </c>
      <c r="K984" s="59">
        <v>0.61279470700705396</v>
      </c>
      <c r="L984" s="26">
        <f>G984*J984/978</f>
        <v>3.3610803128963629</v>
      </c>
      <c r="M984" s="60">
        <v>40.249644213022428</v>
      </c>
      <c r="N984" s="61" t="s">
        <v>29</v>
      </c>
      <c r="O984" s="24">
        <f t="shared" si="66"/>
        <v>0</v>
      </c>
      <c r="P984" s="163">
        <f t="shared" si="67"/>
        <v>1</v>
      </c>
      <c r="Q984" s="166">
        <v>34</v>
      </c>
      <c r="R984" s="166">
        <v>1</v>
      </c>
      <c r="S984" s="166">
        <v>1</v>
      </c>
      <c r="T984" s="20"/>
      <c r="U984" s="20"/>
      <c r="V984" s="20"/>
      <c r="W984" s="20"/>
      <c r="X984" s="20"/>
      <c r="Y984" s="20"/>
      <c r="Z984" s="6"/>
      <c r="AA984" s="6"/>
      <c r="AB984" s="111"/>
      <c r="AC984" s="24"/>
      <c r="AI984" s="111"/>
      <c r="AM984" s="111"/>
    </row>
    <row r="985" spans="1:39" x14ac:dyDescent="0.25">
      <c r="A985" s="10"/>
      <c r="B985" s="10"/>
      <c r="C985" s="2" t="s">
        <v>676</v>
      </c>
      <c r="D985" s="51" t="s">
        <v>562</v>
      </c>
      <c r="E985" s="38" t="s">
        <v>30</v>
      </c>
      <c r="F985" s="38">
        <v>1</v>
      </c>
      <c r="G985" s="41">
        <v>1.9428883893310649</v>
      </c>
      <c r="H985" s="41">
        <v>1.7839093171136302</v>
      </c>
      <c r="I985" s="57" t="s">
        <v>12</v>
      </c>
      <c r="J985" s="58">
        <v>1696.80766954417</v>
      </c>
      <c r="K985" s="59">
        <v>0.61279470700705396</v>
      </c>
      <c r="L985" s="26">
        <f t="shared" si="65"/>
        <v>3.3708669939522191</v>
      </c>
      <c r="M985" s="60">
        <v>40.391322446191872</v>
      </c>
      <c r="N985" s="61" t="s">
        <v>29</v>
      </c>
      <c r="O985" s="24">
        <f t="shared" si="66"/>
        <v>1</v>
      </c>
      <c r="P985" s="163">
        <f t="shared" si="67"/>
        <v>1</v>
      </c>
      <c r="Q985" s="166">
        <v>35</v>
      </c>
      <c r="R985" s="166">
        <v>1</v>
      </c>
      <c r="S985" s="166">
        <v>1</v>
      </c>
      <c r="T985" s="20"/>
      <c r="U985" s="20"/>
      <c r="V985" s="20"/>
      <c r="W985" s="20"/>
      <c r="X985" s="20"/>
      <c r="Y985" s="20"/>
      <c r="Z985" s="6"/>
      <c r="AA985" s="6"/>
      <c r="AB985" s="111"/>
      <c r="AC985" s="24"/>
      <c r="AI985" s="111"/>
      <c r="AM985" s="111"/>
    </row>
    <row r="986" spans="1:39" x14ac:dyDescent="0.25">
      <c r="A986" s="10"/>
      <c r="B986" s="10"/>
      <c r="C986" s="2" t="s">
        <v>676</v>
      </c>
      <c r="D986" s="51" t="s">
        <v>562</v>
      </c>
      <c r="E986" s="38" t="s">
        <v>31</v>
      </c>
      <c r="F986" s="38">
        <v>1</v>
      </c>
      <c r="G986" s="41">
        <v>1.9116851168511686</v>
      </c>
      <c r="H986" s="41">
        <v>1.7781184444085847</v>
      </c>
      <c r="I986" s="57" t="s">
        <v>12</v>
      </c>
      <c r="J986" s="58">
        <v>1696.80766954417</v>
      </c>
      <c r="K986" s="59">
        <v>0.61279470700705396</v>
      </c>
      <c r="L986" s="26">
        <f t="shared" si="65"/>
        <v>3.3167300286569588</v>
      </c>
      <c r="M986" s="60">
        <v>40.142007986744396</v>
      </c>
      <c r="N986" s="61" t="s">
        <v>29</v>
      </c>
      <c r="O986" s="24">
        <f t="shared" si="66"/>
        <v>0</v>
      </c>
      <c r="P986" s="163">
        <f t="shared" si="67"/>
        <v>1</v>
      </c>
      <c r="Q986" s="166">
        <v>36</v>
      </c>
      <c r="R986" s="166">
        <v>1</v>
      </c>
      <c r="S986" s="166">
        <v>1</v>
      </c>
      <c r="T986" s="20"/>
      <c r="U986" s="20"/>
      <c r="V986" s="20"/>
      <c r="W986" s="20"/>
      <c r="X986" s="20"/>
      <c r="Y986" s="20"/>
      <c r="Z986" s="6"/>
      <c r="AA986" s="6"/>
      <c r="AB986" s="111"/>
      <c r="AC986" s="24"/>
      <c r="AI986" s="111"/>
      <c r="AM986" s="111"/>
    </row>
    <row r="987" spans="1:39" x14ac:dyDescent="0.25">
      <c r="A987" s="10"/>
      <c r="B987" s="10"/>
      <c r="C987" s="2" t="s">
        <v>676</v>
      </c>
      <c r="D987" s="51" t="s">
        <v>562</v>
      </c>
      <c r="E987" s="38" t="s">
        <v>32</v>
      </c>
      <c r="F987" s="38">
        <v>1</v>
      </c>
      <c r="G987" s="41">
        <v>1.9228129362494184</v>
      </c>
      <c r="H987" s="41">
        <v>1.7653909240021868</v>
      </c>
      <c r="I987" s="57" t="s">
        <v>12</v>
      </c>
      <c r="J987" s="58">
        <v>1696.80766954417</v>
      </c>
      <c r="K987" s="59">
        <v>0.61279470700705396</v>
      </c>
      <c r="L987" s="26">
        <f t="shared" si="65"/>
        <v>3.3360365412339044</v>
      </c>
      <c r="M987" s="60">
        <v>40.392254509510707</v>
      </c>
      <c r="N987" s="61" t="s">
        <v>29</v>
      </c>
      <c r="O987" s="24">
        <f t="shared" si="66"/>
        <v>0</v>
      </c>
      <c r="P987" s="163">
        <f t="shared" si="67"/>
        <v>1</v>
      </c>
      <c r="Q987" s="166">
        <v>37</v>
      </c>
      <c r="R987" s="166">
        <v>1</v>
      </c>
      <c r="S987" s="166">
        <v>1</v>
      </c>
      <c r="T987" s="20"/>
      <c r="U987" s="20"/>
      <c r="V987" s="20"/>
      <c r="W987" s="20"/>
      <c r="X987" s="20"/>
      <c r="Y987" s="20"/>
      <c r="Z987" s="6"/>
      <c r="AA987" s="6"/>
      <c r="AB987" s="111"/>
      <c r="AC987" s="24"/>
      <c r="AI987" s="111"/>
      <c r="AM987" s="111"/>
    </row>
    <row r="988" spans="1:39" x14ac:dyDescent="0.25">
      <c r="A988" s="10"/>
      <c r="B988" s="10"/>
      <c r="C988" s="2" t="s">
        <v>676</v>
      </c>
      <c r="D988" s="51" t="s">
        <v>562</v>
      </c>
      <c r="E988" s="38" t="s">
        <v>33</v>
      </c>
      <c r="F988" s="38">
        <v>1</v>
      </c>
      <c r="G988" s="41">
        <v>1.9414053148192481</v>
      </c>
      <c r="H988" s="41">
        <v>1.7767259037812102</v>
      </c>
      <c r="I988" s="57" t="s">
        <v>12</v>
      </c>
      <c r="J988" s="58">
        <v>1696.80766954417</v>
      </c>
      <c r="K988" s="59">
        <v>0.61279470700705396</v>
      </c>
      <c r="L988" s="26">
        <f t="shared" si="65"/>
        <v>3.3682938935369267</v>
      </c>
      <c r="M988" s="60">
        <v>40.454136216720784</v>
      </c>
      <c r="N988" s="61" t="s">
        <v>29</v>
      </c>
      <c r="O988" s="24">
        <f t="shared" si="66"/>
        <v>0</v>
      </c>
      <c r="P988" s="163">
        <f t="shared" si="67"/>
        <v>1</v>
      </c>
      <c r="Q988" s="166">
        <v>38</v>
      </c>
      <c r="R988" s="166">
        <v>1</v>
      </c>
      <c r="S988" s="166">
        <v>1</v>
      </c>
      <c r="T988" s="20"/>
      <c r="U988" s="20"/>
      <c r="V988" s="20"/>
      <c r="W988" s="20"/>
      <c r="X988" s="20"/>
      <c r="Y988" s="20"/>
      <c r="Z988" s="6"/>
      <c r="AA988" s="6"/>
      <c r="AB988" s="111"/>
      <c r="AC988" s="24"/>
      <c r="AI988" s="111"/>
      <c r="AM988" s="111"/>
    </row>
    <row r="989" spans="1:39" x14ac:dyDescent="0.25">
      <c r="A989" s="10"/>
      <c r="B989" s="10"/>
      <c r="C989" s="2" t="s">
        <v>676</v>
      </c>
      <c r="D989" s="51" t="s">
        <v>562</v>
      </c>
      <c r="E989" s="38" t="s">
        <v>34</v>
      </c>
      <c r="F989" s="38">
        <v>1</v>
      </c>
      <c r="G989" s="41">
        <v>1.8917874396135268</v>
      </c>
      <c r="H989" s="41">
        <v>1.7641183035714287</v>
      </c>
      <c r="I989" s="57" t="s">
        <v>12</v>
      </c>
      <c r="J989" s="58">
        <v>1696.80766954417</v>
      </c>
      <c r="K989" s="59">
        <v>0.61279470700705396</v>
      </c>
      <c r="L989" s="26">
        <f t="shared" si="65"/>
        <v>3.282208012968876</v>
      </c>
      <c r="M989" s="60">
        <v>40.092551175062937</v>
      </c>
      <c r="N989" s="61" t="s">
        <v>29</v>
      </c>
      <c r="O989" s="24">
        <f t="shared" si="66"/>
        <v>0</v>
      </c>
      <c r="P989" s="163">
        <f t="shared" si="67"/>
        <v>1</v>
      </c>
      <c r="Q989" s="166">
        <v>39</v>
      </c>
      <c r="R989" s="166">
        <v>1</v>
      </c>
      <c r="S989" s="166">
        <v>1</v>
      </c>
      <c r="T989" s="20"/>
      <c r="U989" s="20"/>
      <c r="V989" s="20"/>
      <c r="W989" s="20"/>
      <c r="X989" s="20"/>
      <c r="Y989" s="20"/>
      <c r="Z989" s="6"/>
      <c r="AA989" s="6"/>
      <c r="AB989" s="111"/>
      <c r="AC989" s="24"/>
      <c r="AI989" s="111"/>
      <c r="AM989" s="111"/>
    </row>
    <row r="990" spans="1:39" x14ac:dyDescent="0.25">
      <c r="A990" s="10"/>
      <c r="B990" s="10"/>
      <c r="C990" s="2" t="s">
        <v>676</v>
      </c>
      <c r="D990" s="51" t="s">
        <v>563</v>
      </c>
      <c r="E990" s="38" t="s">
        <v>30</v>
      </c>
      <c r="F990" s="38">
        <v>1</v>
      </c>
      <c r="G990" s="41">
        <v>1.8941190349790598</v>
      </c>
      <c r="H990" s="41">
        <v>1.7351826222997775</v>
      </c>
      <c r="I990" s="57" t="s">
        <v>12</v>
      </c>
      <c r="J990" s="58">
        <v>1696.80766954417</v>
      </c>
      <c r="K990" s="59">
        <v>0.61279470700705396</v>
      </c>
      <c r="L990" s="26">
        <f t="shared" si="65"/>
        <v>3.2862532776912787</v>
      </c>
      <c r="M990" s="60">
        <v>40.434970192853847</v>
      </c>
      <c r="N990" s="61" t="s">
        <v>29</v>
      </c>
      <c r="O990" s="24">
        <f t="shared" si="66"/>
        <v>1</v>
      </c>
      <c r="P990" s="163">
        <f t="shared" si="67"/>
        <v>1</v>
      </c>
      <c r="Q990" s="166">
        <v>40</v>
      </c>
      <c r="R990" s="166">
        <v>1</v>
      </c>
      <c r="S990" s="166">
        <v>1</v>
      </c>
      <c r="T990" s="20"/>
      <c r="U990" s="20"/>
      <c r="V990" s="20"/>
      <c r="W990" s="20"/>
      <c r="X990" s="20"/>
      <c r="Y990" s="20"/>
      <c r="Z990" s="6"/>
      <c r="AA990" s="6"/>
      <c r="AB990" s="111"/>
      <c r="AC990" s="24"/>
      <c r="AI990" s="111"/>
      <c r="AM990" s="111"/>
    </row>
    <row r="991" spans="1:39" x14ac:dyDescent="0.25">
      <c r="A991" s="10"/>
      <c r="B991" s="10"/>
      <c r="C991" s="2" t="s">
        <v>676</v>
      </c>
      <c r="D991" s="51" t="s">
        <v>563</v>
      </c>
      <c r="E991" s="38" t="s">
        <v>31</v>
      </c>
      <c r="F991" s="38">
        <v>1</v>
      </c>
      <c r="G991" s="41">
        <v>1.9230499356800372</v>
      </c>
      <c r="H991" s="41">
        <v>1.7975701943844495</v>
      </c>
      <c r="I991" s="57" t="s">
        <v>12</v>
      </c>
      <c r="J991" s="58">
        <v>1696.80766954417</v>
      </c>
      <c r="K991" s="59">
        <v>0.61279470700705396</v>
      </c>
      <c r="L991" s="26">
        <f t="shared" si="65"/>
        <v>3.3364477298346729</v>
      </c>
      <c r="M991" s="60">
        <v>40.046210712852591</v>
      </c>
      <c r="N991" s="61" t="s">
        <v>29</v>
      </c>
      <c r="O991" s="24">
        <f t="shared" si="66"/>
        <v>0</v>
      </c>
      <c r="P991" s="163">
        <f t="shared" si="67"/>
        <v>1</v>
      </c>
      <c r="Q991" s="166">
        <v>41</v>
      </c>
      <c r="R991" s="166">
        <v>1</v>
      </c>
      <c r="S991" s="166">
        <v>1</v>
      </c>
      <c r="T991" s="20"/>
      <c r="U991" s="20"/>
      <c r="V991" s="20"/>
      <c r="W991" s="20"/>
      <c r="X991" s="20"/>
      <c r="Y991" s="20"/>
      <c r="Z991" s="6"/>
      <c r="AA991" s="6"/>
      <c r="AB991" s="111"/>
      <c r="AC991" s="24"/>
      <c r="AI991" s="111"/>
      <c r="AM991" s="111"/>
    </row>
    <row r="992" spans="1:39" x14ac:dyDescent="0.25">
      <c r="A992" s="10"/>
      <c r="B992" s="10"/>
      <c r="C992" s="2" t="s">
        <v>676</v>
      </c>
      <c r="D992" s="51" t="s">
        <v>563</v>
      </c>
      <c r="E992" s="38" t="s">
        <v>32</v>
      </c>
      <c r="F992" s="38">
        <v>1</v>
      </c>
      <c r="G992" s="41">
        <v>1.9381154663062368</v>
      </c>
      <c r="H992" s="41">
        <v>1.7932594186110653</v>
      </c>
      <c r="I992" s="57" t="s">
        <v>12</v>
      </c>
      <c r="J992" s="58">
        <v>1696.80766954417</v>
      </c>
      <c r="K992" s="59">
        <v>0.61279470700705396</v>
      </c>
      <c r="L992" s="26">
        <f t="shared" si="65"/>
        <v>3.3625860814832289</v>
      </c>
      <c r="M992" s="60">
        <v>40.243368302446179</v>
      </c>
      <c r="N992" s="61" t="s">
        <v>29</v>
      </c>
      <c r="O992" s="24">
        <f t="shared" si="66"/>
        <v>0</v>
      </c>
      <c r="P992" s="163">
        <f t="shared" si="67"/>
        <v>1</v>
      </c>
      <c r="Q992" s="166">
        <v>42</v>
      </c>
      <c r="R992" s="166">
        <v>1</v>
      </c>
      <c r="S992" s="166">
        <v>1</v>
      </c>
      <c r="T992" s="20"/>
      <c r="U992" s="20"/>
      <c r="V992" s="20"/>
      <c r="W992" s="20"/>
      <c r="X992" s="20"/>
      <c r="Y992" s="20"/>
      <c r="Z992" s="6"/>
      <c r="AA992" s="6"/>
      <c r="AB992" s="111"/>
      <c r="AC992" s="24"/>
      <c r="AI992" s="111"/>
      <c r="AM992" s="111"/>
    </row>
    <row r="993" spans="1:39" x14ac:dyDescent="0.25">
      <c r="A993" s="10"/>
      <c r="B993" s="10"/>
      <c r="C993" s="2" t="s">
        <v>676</v>
      </c>
      <c r="D993" s="51" t="s">
        <v>563</v>
      </c>
      <c r="E993" s="38" t="s">
        <v>33</v>
      </c>
      <c r="F993" s="38">
        <v>1</v>
      </c>
      <c r="G993" s="41">
        <v>1.935578893442623</v>
      </c>
      <c r="H993" s="41">
        <v>1.7856522996818049</v>
      </c>
      <c r="I993" s="57" t="s">
        <v>12</v>
      </c>
      <c r="J993" s="58">
        <v>1696.80766954417</v>
      </c>
      <c r="K993" s="59">
        <v>0.61279470700705396</v>
      </c>
      <c r="L993" s="26">
        <f t="shared" si="65"/>
        <v>3.3581851854818616</v>
      </c>
      <c r="M993" s="60">
        <v>40.300038449176633</v>
      </c>
      <c r="N993" s="61" t="s">
        <v>29</v>
      </c>
      <c r="O993" s="24">
        <f t="shared" si="66"/>
        <v>0</v>
      </c>
      <c r="P993" s="163">
        <f t="shared" si="67"/>
        <v>1</v>
      </c>
      <c r="Q993" s="166">
        <v>43</v>
      </c>
      <c r="R993" s="166">
        <v>1</v>
      </c>
      <c r="S993" s="166">
        <v>1</v>
      </c>
      <c r="T993" s="20"/>
      <c r="U993" s="20"/>
      <c r="V993" s="20"/>
      <c r="W993" s="20"/>
      <c r="X993" s="20"/>
      <c r="Y993" s="20"/>
      <c r="Z993" s="6"/>
      <c r="AA993" s="6"/>
      <c r="AB993" s="111"/>
      <c r="AC993" s="24"/>
      <c r="AI993" s="111"/>
      <c r="AM993" s="111"/>
    </row>
    <row r="994" spans="1:39" x14ac:dyDescent="0.25">
      <c r="A994" s="10"/>
      <c r="B994" s="10"/>
      <c r="C994" s="2" t="s">
        <v>676</v>
      </c>
      <c r="D994" s="51" t="s">
        <v>563</v>
      </c>
      <c r="E994" s="38" t="s">
        <v>34</v>
      </c>
      <c r="F994" s="38">
        <v>1</v>
      </c>
      <c r="G994" s="41">
        <v>1.9624545821558337</v>
      </c>
      <c r="H994" s="41">
        <v>1.8123704409210599</v>
      </c>
      <c r="I994" s="57" t="s">
        <v>12</v>
      </c>
      <c r="J994" s="58">
        <v>1696.80766954417</v>
      </c>
      <c r="K994" s="59">
        <v>0.61279470700705396</v>
      </c>
      <c r="L994" s="26">
        <f t="shared" si="65"/>
        <v>3.4048138917526773</v>
      </c>
      <c r="M994" s="60">
        <v>40.279580964755702</v>
      </c>
      <c r="N994" s="61" t="s">
        <v>29</v>
      </c>
      <c r="O994" s="24">
        <f t="shared" si="66"/>
        <v>0</v>
      </c>
      <c r="P994" s="163">
        <f t="shared" si="67"/>
        <v>1</v>
      </c>
      <c r="Q994" s="166">
        <v>44</v>
      </c>
      <c r="R994" s="166">
        <v>1</v>
      </c>
      <c r="S994" s="166">
        <v>1</v>
      </c>
      <c r="T994" s="20"/>
      <c r="U994" s="20"/>
      <c r="V994" s="20"/>
      <c r="W994" s="20"/>
      <c r="X994" s="20"/>
      <c r="Y994" s="20"/>
      <c r="Z994" s="6"/>
      <c r="AA994" s="6"/>
      <c r="AB994" s="111"/>
      <c r="AC994" s="24"/>
      <c r="AI994" s="111"/>
      <c r="AM994" s="111"/>
    </row>
    <row r="995" spans="1:39" x14ac:dyDescent="0.25">
      <c r="A995" s="10"/>
      <c r="B995" s="10"/>
      <c r="C995" s="2" t="s">
        <v>676</v>
      </c>
      <c r="D995" s="51" t="s">
        <v>563</v>
      </c>
      <c r="E995" s="38" t="s">
        <v>518</v>
      </c>
      <c r="F995" s="38">
        <v>1</v>
      </c>
      <c r="G995" s="41">
        <v>1.9275441652152276</v>
      </c>
      <c r="H995" s="41">
        <v>1.7812431000220799</v>
      </c>
      <c r="I995" s="57" t="s">
        <v>12</v>
      </c>
      <c r="J995" s="58">
        <v>1696.80766954417</v>
      </c>
      <c r="K995" s="59">
        <v>0.61279470700705396</v>
      </c>
      <c r="L995" s="26">
        <f t="shared" si="65"/>
        <v>3.3442451154624879</v>
      </c>
      <c r="M995" s="60">
        <v>40.267537164771824</v>
      </c>
      <c r="N995" s="61" t="s">
        <v>29</v>
      </c>
      <c r="O995" s="24">
        <f t="shared" si="66"/>
        <v>0</v>
      </c>
      <c r="P995" s="163">
        <f t="shared" si="67"/>
        <v>1</v>
      </c>
      <c r="Q995" s="166">
        <v>45</v>
      </c>
      <c r="R995" s="166">
        <v>1</v>
      </c>
      <c r="S995" s="166">
        <v>1</v>
      </c>
      <c r="T995" s="20"/>
      <c r="U995" s="20"/>
      <c r="V995" s="20"/>
      <c r="W995" s="20"/>
      <c r="X995" s="20"/>
      <c r="Y995" s="20"/>
      <c r="Z995" s="6"/>
      <c r="AA995" s="6"/>
      <c r="AB995" s="111"/>
      <c r="AC995" s="24"/>
      <c r="AI995" s="111"/>
      <c r="AM995" s="111"/>
    </row>
    <row r="996" spans="1:39" x14ac:dyDescent="0.25">
      <c r="A996" s="10"/>
      <c r="B996" s="10"/>
      <c r="C996" s="2" t="s">
        <v>676</v>
      </c>
      <c r="D996" s="51" t="s">
        <v>564</v>
      </c>
      <c r="E996" s="38" t="s">
        <v>30</v>
      </c>
      <c r="F996" s="38">
        <v>1</v>
      </c>
      <c r="G996" s="41">
        <v>1.8866031390134528</v>
      </c>
      <c r="H996" s="41">
        <v>1.7675059559957025</v>
      </c>
      <c r="I996" s="57" t="s">
        <v>12</v>
      </c>
      <c r="J996" s="58">
        <v>1696.80766954417</v>
      </c>
      <c r="K996" s="59">
        <v>0.61279470700705396</v>
      </c>
      <c r="L996" s="26">
        <f t="shared" si="65"/>
        <v>3.2732133697997265</v>
      </c>
      <c r="M996" s="60">
        <v>40.002272425363905</v>
      </c>
      <c r="N996" s="61" t="s">
        <v>29</v>
      </c>
      <c r="O996" s="24">
        <f t="shared" si="66"/>
        <v>1</v>
      </c>
      <c r="P996" s="163">
        <f t="shared" si="67"/>
        <v>1</v>
      </c>
      <c r="Q996" s="166">
        <v>46</v>
      </c>
      <c r="R996" s="166">
        <v>1</v>
      </c>
      <c r="S996" s="166">
        <v>1</v>
      </c>
      <c r="T996" s="20"/>
      <c r="U996" s="20"/>
      <c r="V996" s="20"/>
      <c r="W996" s="20"/>
      <c r="X996" s="20"/>
      <c r="Y996" s="20"/>
      <c r="Z996" s="6"/>
      <c r="AA996" s="6"/>
      <c r="AB996" s="111"/>
      <c r="AC996" s="24"/>
      <c r="AI996" s="111"/>
      <c r="AM996" s="111"/>
    </row>
    <row r="997" spans="1:39" x14ac:dyDescent="0.25">
      <c r="A997" s="10"/>
      <c r="B997" s="10"/>
      <c r="C997" s="2" t="s">
        <v>676</v>
      </c>
      <c r="D997" s="51" t="s">
        <v>564</v>
      </c>
      <c r="E997" s="38" t="s">
        <v>31</v>
      </c>
      <c r="F997" s="38">
        <v>1</v>
      </c>
      <c r="G997" s="41">
        <v>1.8849380242894704</v>
      </c>
      <c r="H997" s="41">
        <v>1.7816057369239255</v>
      </c>
      <c r="I997" s="57" t="s">
        <v>12</v>
      </c>
      <c r="J997" s="58">
        <v>1696.80766954417</v>
      </c>
      <c r="K997" s="59">
        <v>0.61279470700705396</v>
      </c>
      <c r="L997" s="26">
        <f t="shared" si="65"/>
        <v>3.2703244337728101</v>
      </c>
      <c r="M997" s="60">
        <v>39.830837760671898</v>
      </c>
      <c r="N997" s="61" t="s">
        <v>29</v>
      </c>
      <c r="O997" s="24">
        <f t="shared" si="66"/>
        <v>0</v>
      </c>
      <c r="P997" s="163">
        <f t="shared" si="67"/>
        <v>1</v>
      </c>
      <c r="Q997" s="166">
        <v>47</v>
      </c>
      <c r="R997" s="166">
        <v>1</v>
      </c>
      <c r="S997" s="166">
        <v>1</v>
      </c>
      <c r="T997" s="20"/>
      <c r="U997" s="20"/>
      <c r="V997" s="20"/>
      <c r="W997" s="20"/>
      <c r="X997" s="20"/>
      <c r="Y997" s="20"/>
      <c r="Z997" s="6"/>
      <c r="AA997" s="6"/>
      <c r="AB997" s="111"/>
      <c r="AC997" s="24"/>
      <c r="AI997" s="111"/>
      <c r="AM997" s="111"/>
    </row>
    <row r="998" spans="1:39" x14ac:dyDescent="0.25">
      <c r="A998" s="10"/>
      <c r="B998" s="10"/>
      <c r="C998" s="2" t="s">
        <v>676</v>
      </c>
      <c r="D998" s="51" t="s">
        <v>564</v>
      </c>
      <c r="E998" s="38" t="s">
        <v>32</v>
      </c>
      <c r="F998" s="38">
        <v>1</v>
      </c>
      <c r="G998" s="41">
        <v>1.9044134204008107</v>
      </c>
      <c r="H998" s="41">
        <v>1.8236511527169463</v>
      </c>
      <c r="I998" s="57" t="s">
        <v>12</v>
      </c>
      <c r="J998" s="58">
        <v>1696.80766954417</v>
      </c>
      <c r="K998" s="59">
        <v>0.61279470700705396</v>
      </c>
      <c r="L998" s="26">
        <f t="shared" si="65"/>
        <v>3.3041138013486107</v>
      </c>
      <c r="M998" s="60">
        <v>39.576305734929065</v>
      </c>
      <c r="N998" s="61" t="s">
        <v>29</v>
      </c>
      <c r="O998" s="24">
        <f t="shared" si="66"/>
        <v>0</v>
      </c>
      <c r="P998" s="163">
        <f t="shared" si="67"/>
        <v>1</v>
      </c>
      <c r="Q998" s="166">
        <v>48</v>
      </c>
      <c r="R998" s="166">
        <v>1</v>
      </c>
      <c r="S998" s="166">
        <v>1</v>
      </c>
      <c r="T998" s="20"/>
      <c r="U998" s="20"/>
      <c r="V998" s="20"/>
      <c r="W998" s="20"/>
      <c r="X998" s="20"/>
      <c r="Y998" s="20"/>
      <c r="Z998" s="6"/>
      <c r="AA998" s="6"/>
      <c r="AB998" s="111"/>
      <c r="AC998" s="24"/>
      <c r="AI998" s="111"/>
      <c r="AM998" s="111"/>
    </row>
    <row r="999" spans="1:39" x14ac:dyDescent="0.25">
      <c r="A999" s="10"/>
      <c r="B999" s="10"/>
      <c r="C999" s="2" t="s">
        <v>676</v>
      </c>
      <c r="D999" s="51" t="s">
        <v>564</v>
      </c>
      <c r="E999" s="38" t="s">
        <v>33</v>
      </c>
      <c r="F999" s="38">
        <v>1</v>
      </c>
      <c r="G999" s="41">
        <v>1.94354248046875</v>
      </c>
      <c r="H999" s="41">
        <v>1.8167638483965014</v>
      </c>
      <c r="I999" s="57" t="s">
        <v>12</v>
      </c>
      <c r="J999" s="58">
        <v>1696.80766954417</v>
      </c>
      <c r="K999" s="59">
        <v>0.61279470700705396</v>
      </c>
      <c r="L999" s="26">
        <f t="shared" si="65"/>
        <v>3.3720018271413856</v>
      </c>
      <c r="M999" s="60">
        <v>40.045802988295364</v>
      </c>
      <c r="N999" s="61" t="s">
        <v>29</v>
      </c>
      <c r="O999" s="24">
        <f t="shared" si="66"/>
        <v>0</v>
      </c>
      <c r="P999" s="163">
        <f t="shared" si="67"/>
        <v>1</v>
      </c>
      <c r="Q999" s="166">
        <v>49</v>
      </c>
      <c r="R999" s="166">
        <v>1</v>
      </c>
      <c r="S999" s="166">
        <v>1</v>
      </c>
      <c r="T999" s="20"/>
      <c r="U999" s="20"/>
      <c r="V999" s="20"/>
      <c r="W999" s="20"/>
      <c r="X999" s="20"/>
      <c r="Y999" s="20"/>
      <c r="Z999" s="6"/>
      <c r="AA999" s="6"/>
      <c r="AB999" s="111"/>
      <c r="AC999" s="24"/>
      <c r="AI999" s="111"/>
      <c r="AM999" s="111"/>
    </row>
    <row r="1000" spans="1:39" x14ac:dyDescent="0.25">
      <c r="A1000" s="10"/>
      <c r="B1000" s="10"/>
      <c r="C1000" s="2" t="s">
        <v>676</v>
      </c>
      <c r="D1000" s="51" t="s">
        <v>564</v>
      </c>
      <c r="E1000" s="38" t="s">
        <v>34</v>
      </c>
      <c r="F1000" s="38">
        <v>1</v>
      </c>
      <c r="G1000" s="41">
        <v>1.90766500658309</v>
      </c>
      <c r="H1000" s="41">
        <v>1.7893683909688485</v>
      </c>
      <c r="I1000" s="57" t="s">
        <v>12</v>
      </c>
      <c r="J1000" s="58">
        <v>1696.80766954417</v>
      </c>
      <c r="K1000" s="59">
        <v>0.61279470700705396</v>
      </c>
      <c r="L1000" s="26">
        <f t="shared" si="65"/>
        <v>3.3097552291321235</v>
      </c>
      <c r="M1000" s="60">
        <v>39.979180095459299</v>
      </c>
      <c r="N1000" s="61" t="s">
        <v>29</v>
      </c>
      <c r="O1000" s="24">
        <f t="shared" si="66"/>
        <v>0</v>
      </c>
      <c r="P1000" s="163">
        <f t="shared" si="67"/>
        <v>1</v>
      </c>
      <c r="Q1000" s="166">
        <v>50</v>
      </c>
      <c r="R1000" s="166">
        <v>1</v>
      </c>
      <c r="S1000" s="166">
        <v>1</v>
      </c>
      <c r="T1000" s="20"/>
      <c r="U1000" s="20"/>
      <c r="V1000" s="20"/>
      <c r="W1000" s="20"/>
      <c r="X1000" s="20"/>
      <c r="Y1000" s="20"/>
      <c r="Z1000" s="6"/>
      <c r="AA1000" s="6"/>
      <c r="AB1000" s="111"/>
      <c r="AC1000" s="24"/>
      <c r="AI1000" s="111"/>
      <c r="AM1000" s="111"/>
    </row>
    <row r="1001" spans="1:39" x14ac:dyDescent="0.25">
      <c r="A1001" s="10"/>
      <c r="B1001" s="10"/>
      <c r="C1001" s="2" t="s">
        <v>676</v>
      </c>
      <c r="D1001" s="51" t="s">
        <v>564</v>
      </c>
      <c r="E1001" s="38" t="s">
        <v>518</v>
      </c>
      <c r="F1001" s="38">
        <v>1</v>
      </c>
      <c r="G1001" s="41">
        <v>1.9363896848137534</v>
      </c>
      <c r="H1001" s="41">
        <v>1.8283263882159124</v>
      </c>
      <c r="I1001" s="57" t="s">
        <v>12</v>
      </c>
      <c r="J1001" s="58">
        <v>1696.80766954417</v>
      </c>
      <c r="K1001" s="59">
        <v>0.61279470700705396</v>
      </c>
      <c r="L1001" s="26">
        <f t="shared" si="65"/>
        <v>3.3595918899981543</v>
      </c>
      <c r="M1001" s="60">
        <v>39.85115125425731</v>
      </c>
      <c r="N1001" s="61" t="s">
        <v>29</v>
      </c>
      <c r="O1001" s="24">
        <f t="shared" si="66"/>
        <v>0</v>
      </c>
      <c r="P1001" s="163">
        <f t="shared" si="67"/>
        <v>1</v>
      </c>
      <c r="Q1001" s="166">
        <v>51</v>
      </c>
      <c r="R1001" s="166">
        <v>1</v>
      </c>
      <c r="S1001" s="166">
        <v>1</v>
      </c>
      <c r="T1001" s="20"/>
      <c r="U1001" s="20"/>
      <c r="V1001" s="20"/>
      <c r="W1001" s="20"/>
      <c r="X1001" s="20"/>
      <c r="Y1001" s="20"/>
      <c r="Z1001" s="6"/>
      <c r="AA1001" s="6"/>
      <c r="AB1001" s="111"/>
      <c r="AC1001" s="24"/>
      <c r="AI1001" s="111"/>
      <c r="AM1001" s="111"/>
    </row>
    <row r="1002" spans="1:39" x14ac:dyDescent="0.25">
      <c r="A1002" s="10"/>
      <c r="B1002" s="10"/>
      <c r="C1002" s="2" t="s">
        <v>676</v>
      </c>
      <c r="D1002" s="51" t="s">
        <v>565</v>
      </c>
      <c r="E1002" s="38" t="s">
        <v>30</v>
      </c>
      <c r="F1002" s="38">
        <v>1</v>
      </c>
      <c r="G1002" s="41">
        <v>1.8916453848960233</v>
      </c>
      <c r="H1002" s="41">
        <v>1.7989845261121855</v>
      </c>
      <c r="I1002" s="57" t="s">
        <v>12</v>
      </c>
      <c r="J1002" s="58">
        <v>1696.80766954417</v>
      </c>
      <c r="K1002" s="59">
        <v>0.61279470700705396</v>
      </c>
      <c r="L1002" s="26">
        <f t="shared" si="65"/>
        <v>3.2819615512775111</v>
      </c>
      <c r="M1002" s="60">
        <v>39.710929518014538</v>
      </c>
      <c r="N1002" s="61" t="s">
        <v>29</v>
      </c>
      <c r="O1002" s="24">
        <f t="shared" si="66"/>
        <v>1</v>
      </c>
      <c r="P1002" s="163">
        <f t="shared" si="67"/>
        <v>1</v>
      </c>
      <c r="Q1002" s="166">
        <v>52</v>
      </c>
      <c r="R1002" s="166">
        <v>1</v>
      </c>
      <c r="S1002" s="166">
        <v>1</v>
      </c>
      <c r="T1002" s="20"/>
      <c r="U1002" s="20"/>
      <c r="V1002" s="20"/>
      <c r="W1002" s="20"/>
      <c r="X1002" s="20"/>
      <c r="Y1002" s="20"/>
      <c r="Z1002" s="6"/>
      <c r="AA1002" s="6"/>
      <c r="AB1002" s="111"/>
      <c r="AC1002" s="24"/>
      <c r="AI1002" s="111"/>
      <c r="AM1002" s="111"/>
    </row>
    <row r="1003" spans="1:39" x14ac:dyDescent="0.25">
      <c r="A1003" s="10"/>
      <c r="B1003" s="10"/>
      <c r="C1003" s="2" t="s">
        <v>676</v>
      </c>
      <c r="D1003" s="51" t="s">
        <v>565</v>
      </c>
      <c r="E1003" s="38" t="s">
        <v>31</v>
      </c>
      <c r="F1003" s="38">
        <v>1</v>
      </c>
      <c r="G1003" s="41">
        <v>1.8938389788905252</v>
      </c>
      <c r="H1003" s="41">
        <v>1.7181217622736562</v>
      </c>
      <c r="I1003" s="57" t="s">
        <v>12</v>
      </c>
      <c r="J1003" s="58">
        <v>1696.80766954417</v>
      </c>
      <c r="K1003" s="59">
        <v>0.61279470700705396</v>
      </c>
      <c r="L1003" s="26">
        <f t="shared" si="65"/>
        <v>3.2857673867721298</v>
      </c>
      <c r="M1003" s="60">
        <v>40.62142276924461</v>
      </c>
      <c r="N1003" s="61" t="s">
        <v>29</v>
      </c>
      <c r="O1003" s="24">
        <f t="shared" si="66"/>
        <v>0</v>
      </c>
      <c r="P1003" s="163">
        <f t="shared" si="67"/>
        <v>1</v>
      </c>
      <c r="Q1003" s="166">
        <v>53</v>
      </c>
      <c r="R1003" s="166">
        <v>1</v>
      </c>
      <c r="S1003" s="166">
        <v>1</v>
      </c>
      <c r="T1003" s="20"/>
      <c r="U1003" s="20"/>
      <c r="V1003" s="20"/>
      <c r="W1003" s="20"/>
      <c r="X1003" s="20"/>
      <c r="Y1003" s="20"/>
      <c r="Z1003" s="6"/>
      <c r="AA1003" s="6"/>
      <c r="AB1003" s="111"/>
      <c r="AC1003" s="24"/>
      <c r="AI1003" s="111"/>
      <c r="AM1003" s="111"/>
    </row>
    <row r="1004" spans="1:39" x14ac:dyDescent="0.25">
      <c r="A1004" s="10"/>
      <c r="B1004" s="10"/>
      <c r="C1004" s="2" t="s">
        <v>676</v>
      </c>
      <c r="D1004" s="51" t="s">
        <v>565</v>
      </c>
      <c r="E1004" s="38" t="s">
        <v>32</v>
      </c>
      <c r="F1004" s="38">
        <v>1</v>
      </c>
      <c r="G1004" s="41">
        <v>1.9106945333876695</v>
      </c>
      <c r="H1004" s="41">
        <v>1.8045225644005423</v>
      </c>
      <c r="I1004" s="57" t="s">
        <v>12</v>
      </c>
      <c r="J1004" s="58">
        <v>1696.80766954417</v>
      </c>
      <c r="K1004" s="59">
        <v>0.61279470700705396</v>
      </c>
      <c r="L1004" s="26">
        <f t="shared" si="65"/>
        <v>3.315011388965559</v>
      </c>
      <c r="M1004" s="60">
        <v>39.846221562602778</v>
      </c>
      <c r="N1004" s="61" t="s">
        <v>29</v>
      </c>
      <c r="O1004" s="24">
        <f t="shared" si="66"/>
        <v>0</v>
      </c>
      <c r="P1004" s="163">
        <f t="shared" si="67"/>
        <v>1</v>
      </c>
      <c r="Q1004" s="166">
        <v>54</v>
      </c>
      <c r="R1004" s="166">
        <v>1</v>
      </c>
      <c r="S1004" s="166">
        <v>1</v>
      </c>
      <c r="T1004" s="20"/>
      <c r="U1004" s="20"/>
      <c r="V1004" s="20"/>
      <c r="W1004" s="20"/>
      <c r="X1004" s="20"/>
      <c r="Y1004" s="20"/>
      <c r="Z1004" s="6"/>
      <c r="AA1004" s="6"/>
      <c r="AB1004" s="111"/>
      <c r="AC1004" s="24"/>
      <c r="AI1004" s="111"/>
      <c r="AM1004" s="111"/>
    </row>
    <row r="1005" spans="1:39" x14ac:dyDescent="0.25">
      <c r="A1005" s="10"/>
      <c r="B1005" s="10"/>
      <c r="C1005" s="2" t="s">
        <v>676</v>
      </c>
      <c r="D1005" s="51" t="s">
        <v>565</v>
      </c>
      <c r="E1005" s="38" t="s">
        <v>33</v>
      </c>
      <c r="F1005" s="38">
        <v>1</v>
      </c>
      <c r="G1005" s="41">
        <v>1.9003969003969003</v>
      </c>
      <c r="H1005" s="41">
        <v>1.7598401598401598</v>
      </c>
      <c r="I1005" s="57" t="s">
        <v>12</v>
      </c>
      <c r="J1005" s="58">
        <v>1696.80766954417</v>
      </c>
      <c r="K1005" s="59">
        <v>0.61279470700705396</v>
      </c>
      <c r="L1005" s="26">
        <f t="shared" si="65"/>
        <v>3.2971452308501314</v>
      </c>
      <c r="M1005" s="60">
        <v>40.227143717918935</v>
      </c>
      <c r="N1005" s="61" t="s">
        <v>29</v>
      </c>
      <c r="O1005" s="24">
        <f t="shared" si="66"/>
        <v>0</v>
      </c>
      <c r="P1005" s="163">
        <f t="shared" si="67"/>
        <v>1</v>
      </c>
      <c r="Q1005" s="166">
        <v>55</v>
      </c>
      <c r="R1005" s="166">
        <v>1</v>
      </c>
      <c r="S1005" s="166">
        <v>1</v>
      </c>
      <c r="T1005" s="20"/>
      <c r="U1005" s="20"/>
      <c r="V1005" s="20"/>
      <c r="W1005" s="20"/>
      <c r="X1005" s="20"/>
      <c r="Y1005" s="20"/>
      <c r="Z1005" s="6"/>
      <c r="AA1005" s="6"/>
      <c r="AB1005" s="111"/>
      <c r="AC1005" s="24"/>
      <c r="AI1005" s="111"/>
      <c r="AM1005" s="111"/>
    </row>
    <row r="1006" spans="1:39" x14ac:dyDescent="0.25">
      <c r="A1006" s="10"/>
      <c r="B1006" s="10"/>
      <c r="C1006" s="2" t="s">
        <v>676</v>
      </c>
      <c r="D1006" s="51" t="s">
        <v>565</v>
      </c>
      <c r="E1006" s="38" t="s">
        <v>34</v>
      </c>
      <c r="F1006" s="38">
        <v>1</v>
      </c>
      <c r="G1006" s="41">
        <v>1.9301463776171948</v>
      </c>
      <c r="H1006" s="41">
        <v>1.7660221807831975</v>
      </c>
      <c r="I1006" s="57" t="s">
        <v>12</v>
      </c>
      <c r="J1006" s="58">
        <v>1696.80766954417</v>
      </c>
      <c r="K1006" s="59">
        <v>0.61279470700705396</v>
      </c>
      <c r="L1006" s="26">
        <f t="shared" si="65"/>
        <v>3.3487598945641652</v>
      </c>
      <c r="M1006" s="60">
        <v>40.458479670617706</v>
      </c>
      <c r="N1006" s="61" t="s">
        <v>29</v>
      </c>
      <c r="O1006" s="24">
        <f t="shared" si="66"/>
        <v>0</v>
      </c>
      <c r="P1006" s="163">
        <f t="shared" si="67"/>
        <v>1</v>
      </c>
      <c r="Q1006" s="166">
        <v>56</v>
      </c>
      <c r="R1006" s="166">
        <v>1</v>
      </c>
      <c r="S1006" s="166">
        <v>1</v>
      </c>
      <c r="T1006" s="20"/>
      <c r="U1006" s="20"/>
      <c r="V1006" s="20"/>
      <c r="W1006" s="20"/>
      <c r="X1006" s="20"/>
      <c r="Y1006" s="20"/>
      <c r="Z1006" s="6"/>
      <c r="AA1006" s="6"/>
      <c r="AB1006" s="111"/>
      <c r="AC1006" s="24"/>
      <c r="AI1006" s="111"/>
      <c r="AM1006" s="111"/>
    </row>
    <row r="1007" spans="1:39" x14ac:dyDescent="0.25">
      <c r="A1007" s="10"/>
      <c r="B1007" s="10"/>
      <c r="C1007" s="2" t="s">
        <v>676</v>
      </c>
      <c r="D1007" s="51" t="s">
        <v>565</v>
      </c>
      <c r="E1007" s="38" t="s">
        <v>518</v>
      </c>
      <c r="F1007" s="38">
        <v>1</v>
      </c>
      <c r="G1007" s="41">
        <v>1.9391550036139038</v>
      </c>
      <c r="H1007" s="41">
        <v>1.8072932717000514</v>
      </c>
      <c r="I1007" s="57" t="s">
        <v>12</v>
      </c>
      <c r="J1007" s="58">
        <v>1696.80766954417</v>
      </c>
      <c r="K1007" s="59">
        <v>0.61279470700705396</v>
      </c>
      <c r="L1007" s="26">
        <f t="shared" ref="L1007:L1080" si="68">G1007*J1007/978</f>
        <v>3.3643896549765078</v>
      </c>
      <c r="M1007" s="60">
        <v>40.103206241024921</v>
      </c>
      <c r="N1007" s="61" t="s">
        <v>29</v>
      </c>
      <c r="O1007" s="24">
        <f t="shared" si="66"/>
        <v>0</v>
      </c>
      <c r="P1007" s="163">
        <f t="shared" si="67"/>
        <v>1</v>
      </c>
      <c r="Q1007" s="166">
        <v>57</v>
      </c>
      <c r="R1007" s="166">
        <v>1</v>
      </c>
      <c r="S1007" s="166">
        <v>1</v>
      </c>
      <c r="T1007" s="20"/>
      <c r="U1007" s="20"/>
      <c r="V1007" s="20"/>
      <c r="W1007" s="20"/>
      <c r="X1007" s="20"/>
      <c r="Y1007" s="20"/>
      <c r="Z1007" s="6"/>
      <c r="AA1007" s="6"/>
      <c r="AB1007" s="111"/>
      <c r="AC1007" s="24"/>
      <c r="AI1007" s="111"/>
      <c r="AM1007" s="111"/>
    </row>
    <row r="1008" spans="1:39" x14ac:dyDescent="0.25">
      <c r="A1008" s="10"/>
      <c r="B1008" s="10"/>
      <c r="C1008" s="2" t="s">
        <v>676</v>
      </c>
      <c r="D1008" s="51" t="s">
        <v>566</v>
      </c>
      <c r="E1008" s="38" t="s">
        <v>30</v>
      </c>
      <c r="F1008" s="38">
        <v>1</v>
      </c>
      <c r="G1008" s="41">
        <v>1.8670379176573646</v>
      </c>
      <c r="H1008" s="41">
        <v>1.727061691138065</v>
      </c>
      <c r="I1008" s="57" t="s">
        <v>12</v>
      </c>
      <c r="J1008" s="58">
        <v>1696.80766954417</v>
      </c>
      <c r="K1008" s="59">
        <v>0.61279470700705396</v>
      </c>
      <c r="L1008" s="26">
        <f t="shared" si="68"/>
        <v>3.2392681574752484</v>
      </c>
      <c r="M1008" s="60">
        <v>40.248195887363856</v>
      </c>
      <c r="N1008" s="61" t="s">
        <v>29</v>
      </c>
      <c r="O1008" s="24">
        <f t="shared" si="66"/>
        <v>1</v>
      </c>
      <c r="P1008" s="163">
        <f t="shared" si="67"/>
        <v>1</v>
      </c>
      <c r="Q1008" s="166">
        <v>58</v>
      </c>
      <c r="R1008" s="166">
        <v>1</v>
      </c>
      <c r="S1008" s="166">
        <v>1</v>
      </c>
      <c r="T1008" s="20"/>
      <c r="U1008" s="20"/>
      <c r="V1008" s="20"/>
      <c r="W1008" s="20"/>
      <c r="X1008" s="20"/>
      <c r="Y1008" s="20"/>
      <c r="Z1008" s="6"/>
      <c r="AA1008" s="6"/>
      <c r="AB1008" s="111"/>
      <c r="AC1008" s="24"/>
      <c r="AI1008" s="111"/>
      <c r="AM1008" s="111"/>
    </row>
    <row r="1009" spans="1:39" x14ac:dyDescent="0.25">
      <c r="A1009" s="10"/>
      <c r="B1009" s="10"/>
      <c r="C1009" s="2" t="s">
        <v>676</v>
      </c>
      <c r="D1009" s="51" t="s">
        <v>566</v>
      </c>
      <c r="E1009" s="38" t="s">
        <v>31</v>
      </c>
      <c r="F1009" s="38">
        <v>1</v>
      </c>
      <c r="G1009" s="41">
        <v>1.9397120431453749</v>
      </c>
      <c r="H1009" s="41">
        <v>1.8033398184176395</v>
      </c>
      <c r="I1009" s="57" t="s">
        <v>12</v>
      </c>
      <c r="J1009" s="58">
        <v>1696.80766954417</v>
      </c>
      <c r="K1009" s="59">
        <v>0.61279470700705396</v>
      </c>
      <c r="L1009" s="26">
        <f t="shared" si="68"/>
        <v>3.3653561058448509</v>
      </c>
      <c r="M1009" s="60">
        <v>40.15108374688031</v>
      </c>
      <c r="N1009" s="61" t="s">
        <v>29</v>
      </c>
      <c r="O1009" s="24">
        <f t="shared" si="66"/>
        <v>0</v>
      </c>
      <c r="P1009" s="163">
        <f t="shared" si="67"/>
        <v>1</v>
      </c>
      <c r="Q1009" s="166">
        <v>59</v>
      </c>
      <c r="R1009" s="166">
        <v>1</v>
      </c>
      <c r="S1009" s="166">
        <v>1</v>
      </c>
      <c r="T1009" s="20"/>
      <c r="U1009" s="20"/>
      <c r="V1009" s="20"/>
      <c r="W1009" s="20"/>
      <c r="X1009" s="20"/>
      <c r="Y1009" s="20"/>
      <c r="Z1009" s="6"/>
      <c r="AA1009" s="6"/>
      <c r="AB1009" s="111"/>
      <c r="AC1009" s="24"/>
      <c r="AI1009" s="111"/>
      <c r="AM1009" s="111"/>
    </row>
    <row r="1010" spans="1:39" x14ac:dyDescent="0.25">
      <c r="A1010" s="10"/>
      <c r="B1010" s="10"/>
      <c r="C1010" s="2" t="s">
        <v>676</v>
      </c>
      <c r="D1010" s="51" t="s">
        <v>566</v>
      </c>
      <c r="E1010" s="38" t="s">
        <v>32</v>
      </c>
      <c r="F1010" s="38">
        <v>1</v>
      </c>
      <c r="G1010" s="41">
        <v>1.934452729832612</v>
      </c>
      <c r="H1010" s="41">
        <v>1.8038159371492706</v>
      </c>
      <c r="I1010" s="57" t="s">
        <v>12</v>
      </c>
      <c r="J1010" s="58">
        <v>1696.80766954417</v>
      </c>
      <c r="K1010" s="59">
        <v>0.61279470700705396</v>
      </c>
      <c r="L1010" s="26">
        <f t="shared" si="68"/>
        <v>3.3562313173319347</v>
      </c>
      <c r="M1010" s="60">
        <v>40.09349851454288</v>
      </c>
      <c r="N1010" s="61" t="s">
        <v>29</v>
      </c>
      <c r="O1010" s="24">
        <f t="shared" si="66"/>
        <v>0</v>
      </c>
      <c r="P1010" s="163">
        <f t="shared" si="67"/>
        <v>1</v>
      </c>
      <c r="Q1010" s="166">
        <v>60</v>
      </c>
      <c r="R1010" s="166">
        <v>1</v>
      </c>
      <c r="S1010" s="166">
        <v>1</v>
      </c>
      <c r="T1010" s="20"/>
      <c r="U1010" s="20"/>
      <c r="V1010" s="20"/>
      <c r="W1010" s="20"/>
      <c r="X1010" s="20"/>
      <c r="Y1010" s="20"/>
      <c r="Z1010" s="6"/>
      <c r="AA1010" s="6"/>
      <c r="AB1010" s="111"/>
      <c r="AC1010" s="24"/>
      <c r="AI1010" s="111"/>
      <c r="AM1010" s="111"/>
    </row>
    <row r="1011" spans="1:39" x14ac:dyDescent="0.25">
      <c r="A1011" s="10"/>
      <c r="B1011" s="10"/>
      <c r="C1011" s="2" t="s">
        <v>676</v>
      </c>
      <c r="D1011" s="51" t="s">
        <v>566</v>
      </c>
      <c r="E1011" s="38" t="s">
        <v>33</v>
      </c>
      <c r="F1011" s="38">
        <v>1</v>
      </c>
      <c r="G1011" s="41">
        <v>1.9109688866358279</v>
      </c>
      <c r="H1011" s="41">
        <v>1.7824466282616063</v>
      </c>
      <c r="I1011" s="57" t="s">
        <v>12</v>
      </c>
      <c r="J1011" s="58">
        <v>1696.80766954417</v>
      </c>
      <c r="K1011" s="59">
        <v>0.61279470700705396</v>
      </c>
      <c r="L1011" s="26">
        <f t="shared" si="68"/>
        <v>3.3154873855868674</v>
      </c>
      <c r="M1011" s="60">
        <v>40.087760814090245</v>
      </c>
      <c r="N1011" s="61" t="s">
        <v>29</v>
      </c>
      <c r="O1011" s="24">
        <f t="shared" si="66"/>
        <v>0</v>
      </c>
      <c r="P1011" s="163">
        <f t="shared" si="67"/>
        <v>1</v>
      </c>
      <c r="Q1011" s="166">
        <v>61</v>
      </c>
      <c r="R1011" s="166">
        <v>1</v>
      </c>
      <c r="S1011" s="166">
        <v>1</v>
      </c>
      <c r="T1011" s="20"/>
      <c r="U1011" s="20"/>
      <c r="V1011" s="20"/>
      <c r="W1011" s="20"/>
      <c r="X1011" s="20"/>
      <c r="Y1011" s="20"/>
      <c r="Z1011" s="6"/>
      <c r="AA1011" s="6"/>
      <c r="AB1011" s="111"/>
      <c r="AC1011" s="24"/>
      <c r="AI1011" s="111"/>
      <c r="AM1011" s="111"/>
    </row>
    <row r="1012" spans="1:39" x14ac:dyDescent="0.25">
      <c r="A1012" s="10"/>
      <c r="B1012" s="10"/>
      <c r="C1012" s="2" t="s">
        <v>676</v>
      </c>
      <c r="D1012" s="51" t="s">
        <v>566</v>
      </c>
      <c r="E1012" s="38" t="s">
        <v>34</v>
      </c>
      <c r="F1012" s="38">
        <v>1</v>
      </c>
      <c r="G1012" s="41">
        <v>1.8914649391976364</v>
      </c>
      <c r="H1012" s="41">
        <v>1.8008783204798628</v>
      </c>
      <c r="I1012" s="57" t="s">
        <v>12</v>
      </c>
      <c r="J1012" s="58">
        <v>1696.80766954417</v>
      </c>
      <c r="K1012" s="59">
        <v>0.61279470700705396</v>
      </c>
      <c r="L1012" s="26">
        <f t="shared" si="68"/>
        <v>3.281648482110886</v>
      </c>
      <c r="M1012" s="60">
        <v>39.688539390032005</v>
      </c>
      <c r="N1012" s="61" t="s">
        <v>29</v>
      </c>
      <c r="O1012" s="24">
        <f t="shared" si="66"/>
        <v>0</v>
      </c>
      <c r="P1012" s="163">
        <f t="shared" si="67"/>
        <v>1</v>
      </c>
      <c r="Q1012" s="166">
        <v>62</v>
      </c>
      <c r="R1012" s="166">
        <v>1</v>
      </c>
      <c r="S1012" s="166">
        <v>1</v>
      </c>
      <c r="T1012" s="20"/>
      <c r="U1012" s="20"/>
      <c r="V1012" s="20"/>
      <c r="W1012" s="20"/>
      <c r="X1012" s="20"/>
      <c r="Y1012" s="20"/>
      <c r="Z1012" s="6"/>
      <c r="AA1012" s="6"/>
      <c r="AB1012" s="111"/>
      <c r="AC1012" s="24"/>
      <c r="AI1012" s="111"/>
      <c r="AM1012" s="111"/>
    </row>
    <row r="1013" spans="1:39" x14ac:dyDescent="0.25">
      <c r="A1013" s="10"/>
      <c r="B1013" s="10"/>
      <c r="C1013" s="2" t="s">
        <v>676</v>
      </c>
      <c r="D1013" s="51" t="s">
        <v>566</v>
      </c>
      <c r="E1013" s="38" t="s">
        <v>34</v>
      </c>
      <c r="F1013" s="38">
        <v>2</v>
      </c>
      <c r="G1013" s="41">
        <v>1.8772874058127018</v>
      </c>
      <c r="H1013" s="41">
        <v>1.7916712268797199</v>
      </c>
      <c r="I1013" s="57" t="s">
        <v>12</v>
      </c>
      <c r="J1013" s="58">
        <v>1696.80766954417</v>
      </c>
      <c r="K1013" s="59">
        <v>0.61279470700705396</v>
      </c>
      <c r="L1013" s="26">
        <f t="shared" si="68"/>
        <v>3.257050785400482</v>
      </c>
      <c r="M1013" s="60">
        <v>39.641713674042165</v>
      </c>
      <c r="N1013" s="61" t="s">
        <v>29</v>
      </c>
      <c r="O1013" s="24">
        <f t="shared" si="66"/>
        <v>0</v>
      </c>
      <c r="P1013" s="163">
        <f t="shared" si="67"/>
        <v>0</v>
      </c>
      <c r="Q1013" s="166">
        <v>63</v>
      </c>
      <c r="R1013" s="166">
        <v>1</v>
      </c>
      <c r="S1013" s="166">
        <v>1</v>
      </c>
      <c r="T1013" s="20"/>
      <c r="U1013" s="20"/>
      <c r="V1013" s="20"/>
      <c r="W1013" s="20"/>
      <c r="X1013" s="20"/>
      <c r="Y1013" s="20"/>
      <c r="Z1013" s="6"/>
      <c r="AA1013" s="6"/>
      <c r="AB1013" s="111"/>
      <c r="AC1013" s="24"/>
      <c r="AI1013" s="111"/>
      <c r="AM1013" s="111"/>
    </row>
    <row r="1014" spans="1:39" x14ac:dyDescent="0.25">
      <c r="A1014" s="10"/>
      <c r="B1014" s="10"/>
      <c r="C1014" s="2" t="s">
        <v>676</v>
      </c>
      <c r="D1014" s="51" t="s">
        <v>566</v>
      </c>
      <c r="E1014" s="38" t="s">
        <v>518</v>
      </c>
      <c r="F1014" s="38">
        <v>1</v>
      </c>
      <c r="G1014" s="41">
        <v>1.9090268645500661</v>
      </c>
      <c r="H1014" s="41">
        <v>1.7673727439749269</v>
      </c>
      <c r="I1014" s="57" t="s">
        <v>12</v>
      </c>
      <c r="J1014" s="58">
        <v>1696.80766954417</v>
      </c>
      <c r="K1014" s="59">
        <v>0.61279470700705396</v>
      </c>
      <c r="L1014" s="26">
        <f t="shared" si="68"/>
        <v>3.3121180216098276</v>
      </c>
      <c r="M1014" s="60">
        <v>40.232152296216839</v>
      </c>
      <c r="N1014" s="61" t="s">
        <v>29</v>
      </c>
      <c r="O1014" s="24">
        <f t="shared" si="66"/>
        <v>0</v>
      </c>
      <c r="P1014" s="163">
        <f t="shared" si="67"/>
        <v>1</v>
      </c>
      <c r="Q1014" s="166">
        <v>64</v>
      </c>
      <c r="R1014" s="166">
        <v>1</v>
      </c>
      <c r="S1014" s="166">
        <v>1</v>
      </c>
      <c r="T1014" s="20"/>
      <c r="U1014" s="20"/>
      <c r="V1014" s="20"/>
      <c r="W1014" s="20"/>
      <c r="X1014" s="20"/>
      <c r="Y1014" s="20"/>
      <c r="Z1014" s="6"/>
      <c r="AA1014" s="6"/>
      <c r="AB1014" s="111"/>
      <c r="AC1014" s="24"/>
      <c r="AI1014" s="111"/>
      <c r="AM1014" s="111"/>
    </row>
    <row r="1015" spans="1:39" x14ac:dyDescent="0.25">
      <c r="A1015" s="10"/>
      <c r="B1015" s="10"/>
      <c r="C1015" s="8"/>
      <c r="D1015" s="66"/>
      <c r="E1015" s="66"/>
      <c r="F1015" s="66"/>
      <c r="G1015" s="81"/>
      <c r="H1015" s="81"/>
      <c r="I1015" s="63"/>
      <c r="J1015" s="64"/>
      <c r="K1015" s="65"/>
      <c r="L1015" s="50"/>
      <c r="M1015" s="73"/>
      <c r="N1015" s="74"/>
      <c r="O1015" s="163"/>
      <c r="P1015" s="163"/>
      <c r="Q1015" s="169"/>
      <c r="R1015" s="169"/>
      <c r="S1015" s="169"/>
      <c r="T1015" s="93"/>
      <c r="U1015" s="93"/>
      <c r="V1015" s="93"/>
      <c r="W1015" s="93"/>
      <c r="X1015" s="93"/>
      <c r="Y1015" s="93"/>
      <c r="Z1015" s="97"/>
      <c r="AA1015" s="97"/>
      <c r="AB1015" s="111"/>
      <c r="AC1015" s="112"/>
      <c r="AD1015" s="112"/>
      <c r="AE1015" s="112"/>
      <c r="AF1015" s="112"/>
      <c r="AG1015" s="112"/>
      <c r="AH1015" s="112"/>
      <c r="AI1015" s="111"/>
      <c r="AJ1015" s="112"/>
      <c r="AK1015" s="112"/>
      <c r="AL1015" s="112"/>
      <c r="AM1015" s="111"/>
    </row>
    <row r="1016" spans="1:39" x14ac:dyDescent="0.25">
      <c r="A1016" s="10"/>
      <c r="B1016" s="10"/>
      <c r="C1016" s="2" t="s">
        <v>677</v>
      </c>
      <c r="D1016" t="s">
        <v>294</v>
      </c>
      <c r="G1016" s="83">
        <v>0.26675807299999998</v>
      </c>
      <c r="H1016" s="84"/>
      <c r="I1016" s="57" t="s">
        <v>4</v>
      </c>
      <c r="J1016" s="25">
        <v>7841.2664268396102</v>
      </c>
      <c r="K1016" s="23">
        <v>0.58229952350158598</v>
      </c>
      <c r="L1016" s="26">
        <v>2.1387741532753881</v>
      </c>
      <c r="M1016" s="60" t="s">
        <v>5</v>
      </c>
      <c r="N1016" t="s">
        <v>7</v>
      </c>
      <c r="O1016" s="25"/>
      <c r="P1016" s="71"/>
      <c r="Q1016" s="169"/>
      <c r="R1016" s="169"/>
      <c r="S1016" s="169"/>
      <c r="T1016" s="27">
        <v>2.1387741532753881</v>
      </c>
      <c r="U1016" s="32" t="s">
        <v>5</v>
      </c>
      <c r="V1016" s="24">
        <f>978*T1016/AA1016</f>
        <v>1045.8605609516649</v>
      </c>
      <c r="W1016" s="32" t="s">
        <v>5</v>
      </c>
      <c r="X1016" s="32" t="s">
        <v>5</v>
      </c>
      <c r="Y1016" s="32" t="s">
        <v>5</v>
      </c>
      <c r="Z1016" s="6" t="s">
        <v>8</v>
      </c>
      <c r="AA1016" s="6">
        <v>2</v>
      </c>
      <c r="AB1016" s="111"/>
      <c r="AC1016" s="24"/>
      <c r="AF1016">
        <v>0</v>
      </c>
      <c r="AG1016">
        <v>0</v>
      </c>
      <c r="AH1016">
        <v>0</v>
      </c>
      <c r="AI1016" s="111"/>
      <c r="AL1016" s="23">
        <v>1</v>
      </c>
      <c r="AM1016" s="111"/>
    </row>
    <row r="1017" spans="1:39" x14ac:dyDescent="0.25">
      <c r="A1017" s="10"/>
      <c r="B1017" s="10"/>
      <c r="C1017" s="8"/>
      <c r="D1017" s="75"/>
      <c r="E1017" s="75"/>
      <c r="F1017" s="75"/>
      <c r="G1017" s="85"/>
      <c r="H1017" s="85"/>
      <c r="I1017" s="63"/>
      <c r="J1017" s="64"/>
      <c r="K1017" s="69"/>
      <c r="L1017" s="50"/>
      <c r="M1017" s="73"/>
      <c r="N1017" s="74"/>
      <c r="O1017" s="163"/>
      <c r="P1017" s="163"/>
      <c r="Q1017" s="170"/>
      <c r="R1017" s="170"/>
      <c r="S1017" s="170"/>
      <c r="T1017" s="93"/>
      <c r="U1017" s="93"/>
      <c r="V1017" s="93"/>
      <c r="W1017" s="93"/>
      <c r="X1017" s="93"/>
      <c r="Y1017" s="93"/>
      <c r="Z1017" s="97"/>
      <c r="AA1017" s="97"/>
      <c r="AB1017" s="111"/>
      <c r="AC1017" s="112"/>
      <c r="AD1017" s="112"/>
      <c r="AE1017" s="112"/>
      <c r="AF1017" s="112"/>
      <c r="AG1017" s="112"/>
      <c r="AH1017" s="112"/>
      <c r="AI1017" s="111"/>
      <c r="AJ1017" s="112"/>
      <c r="AK1017" s="112"/>
      <c r="AL1017" s="112"/>
      <c r="AM1017" s="111"/>
    </row>
    <row r="1018" spans="1:39" x14ac:dyDescent="0.25">
      <c r="A1018" s="10"/>
      <c r="B1018" s="10"/>
      <c r="C1018" s="2" t="s">
        <v>678</v>
      </c>
      <c r="D1018" s="51" t="s">
        <v>567</v>
      </c>
      <c r="E1018" s="38" t="s">
        <v>30</v>
      </c>
      <c r="F1018" s="38">
        <v>1</v>
      </c>
      <c r="G1018" s="41">
        <v>2.2685714285714287</v>
      </c>
      <c r="H1018" s="41">
        <v>2.0654595193121867</v>
      </c>
      <c r="I1018" s="88" t="s">
        <v>22</v>
      </c>
      <c r="J1018" s="92">
        <v>799.92916147979997</v>
      </c>
      <c r="K1018" s="38">
        <v>0.635427323800828</v>
      </c>
      <c r="L1018" s="67">
        <f t="shared" si="68"/>
        <v>1.8555178329388291</v>
      </c>
      <c r="M1018" s="87">
        <v>38.380232121072069</v>
      </c>
      <c r="N1018" s="90" t="s">
        <v>29</v>
      </c>
      <c r="O1018" s="24">
        <f t="shared" ref="O1018:O1081" si="69">IF(D1018=D1017,0,1)</f>
        <v>1</v>
      </c>
      <c r="P1018" s="163">
        <f t="shared" ref="P1018:P1081" si="70">IF(F1018=1,1,0)</f>
        <v>1</v>
      </c>
      <c r="Q1018" s="166">
        <v>1</v>
      </c>
      <c r="R1018" s="166">
        <v>1</v>
      </c>
      <c r="S1018" s="166">
        <v>1</v>
      </c>
      <c r="T1018" s="27">
        <f>AVERAGE(L1018:L1039)</f>
        <v>1.9369935174023085</v>
      </c>
      <c r="U1018" s="27">
        <f>STDEVA(L1018:L1039)</f>
        <v>7.0153440357494226E-2</v>
      </c>
      <c r="V1018" s="24">
        <f>978*T1018/AA1018</f>
        <v>947.18983000972889</v>
      </c>
      <c r="W1018" s="24">
        <f>978*U1018/AA1018</f>
        <v>34.305032334814676</v>
      </c>
      <c r="X1018" s="27">
        <f>AVERAGE(M1018:M1039)</f>
        <v>38.440156404547089</v>
      </c>
      <c r="Y1018" s="27">
        <f>STDEVA(M1018:M1039)</f>
        <v>0.40331914287766529</v>
      </c>
      <c r="Z1018" s="6">
        <v>34</v>
      </c>
      <c r="AA1018" s="6">
        <v>2</v>
      </c>
      <c r="AB1018" s="111"/>
      <c r="AC1018" s="25">
        <f>SUM(O1018:O1039)</f>
        <v>2</v>
      </c>
      <c r="AD1018" s="25">
        <f>SUM(P1018:P1039)</f>
        <v>8</v>
      </c>
      <c r="AE1018" s="25">
        <f>SUM(R1018:R1039)</f>
        <v>22</v>
      </c>
      <c r="AF1018" s="23">
        <v>2</v>
      </c>
      <c r="AG1018" s="23">
        <v>8</v>
      </c>
      <c r="AH1018" s="25">
        <f>SUM(S1018:S1039)</f>
        <v>22</v>
      </c>
      <c r="AI1018" s="111"/>
      <c r="AJ1018" s="23">
        <v>1</v>
      </c>
      <c r="AM1018" s="111"/>
    </row>
    <row r="1019" spans="1:39" x14ac:dyDescent="0.25">
      <c r="A1019" s="10"/>
      <c r="B1019" s="10"/>
      <c r="C1019" s="2" t="s">
        <v>678</v>
      </c>
      <c r="D1019" s="51" t="s">
        <v>567</v>
      </c>
      <c r="E1019" s="38" t="s">
        <v>30</v>
      </c>
      <c r="F1019" s="38">
        <v>2</v>
      </c>
      <c r="G1019" s="41">
        <v>2.3144503985229883</v>
      </c>
      <c r="H1019" s="41">
        <v>2.0892314144909299</v>
      </c>
      <c r="I1019" s="88" t="s">
        <v>22</v>
      </c>
      <c r="J1019" s="92">
        <v>799.92916147979997</v>
      </c>
      <c r="K1019" s="38">
        <v>0.635427323800828</v>
      </c>
      <c r="L1019" s="67">
        <f t="shared" si="68"/>
        <v>1.8930433196084693</v>
      </c>
      <c r="M1019" s="87">
        <v>38.552187084888622</v>
      </c>
      <c r="N1019" s="90" t="s">
        <v>29</v>
      </c>
      <c r="O1019" s="24">
        <f t="shared" si="69"/>
        <v>0</v>
      </c>
      <c r="P1019" s="163">
        <f t="shared" si="70"/>
        <v>0</v>
      </c>
      <c r="Q1019" s="166">
        <v>2</v>
      </c>
      <c r="R1019" s="166">
        <v>1</v>
      </c>
      <c r="S1019" s="166">
        <v>1</v>
      </c>
      <c r="T1019" s="6"/>
      <c r="U1019" s="6"/>
      <c r="V1019" s="6"/>
      <c r="W1019" s="6"/>
      <c r="X1019" s="6"/>
      <c r="Y1019" s="6"/>
      <c r="Z1019" s="6"/>
      <c r="AA1019" s="6"/>
      <c r="AB1019" s="111"/>
      <c r="AC1019" s="24"/>
      <c r="AI1019" s="111"/>
      <c r="AM1019" s="111"/>
    </row>
    <row r="1020" spans="1:39" x14ac:dyDescent="0.25">
      <c r="A1020" s="10"/>
      <c r="B1020" s="10"/>
      <c r="C1020" s="2" t="s">
        <v>678</v>
      </c>
      <c r="D1020" s="51" t="s">
        <v>567</v>
      </c>
      <c r="E1020" s="38" t="s">
        <v>30</v>
      </c>
      <c r="F1020" s="38">
        <v>3</v>
      </c>
      <c r="G1020" s="41">
        <v>2.2674837779379957</v>
      </c>
      <c r="H1020" s="41">
        <v>2.0380493033226155</v>
      </c>
      <c r="I1020" s="88" t="s">
        <v>22</v>
      </c>
      <c r="J1020" s="92">
        <v>799.92916147979997</v>
      </c>
      <c r="K1020" s="38">
        <v>0.635427323800828</v>
      </c>
      <c r="L1020" s="67">
        <f t="shared" si="68"/>
        <v>1.8546282179498874</v>
      </c>
      <c r="M1020" s="87">
        <v>38.638172147279789</v>
      </c>
      <c r="N1020" s="90" t="s">
        <v>29</v>
      </c>
      <c r="O1020" s="24">
        <f t="shared" si="69"/>
        <v>0</v>
      </c>
      <c r="P1020" s="163">
        <f t="shared" si="70"/>
        <v>0</v>
      </c>
      <c r="Q1020" s="166">
        <v>3</v>
      </c>
      <c r="R1020" s="166">
        <v>1</v>
      </c>
      <c r="S1020" s="166">
        <v>1</v>
      </c>
      <c r="T1020" s="6"/>
      <c r="U1020" s="6"/>
      <c r="V1020" s="6"/>
      <c r="W1020" s="6"/>
      <c r="X1020" s="6"/>
      <c r="Y1020" s="6"/>
      <c r="Z1020" s="6"/>
      <c r="AA1020" s="6"/>
      <c r="AB1020" s="111"/>
      <c r="AC1020" s="24"/>
      <c r="AI1020" s="111"/>
      <c r="AM1020" s="111"/>
    </row>
    <row r="1021" spans="1:39" x14ac:dyDescent="0.25">
      <c r="A1021" s="10"/>
      <c r="B1021" s="10"/>
      <c r="C1021" s="2" t="s">
        <v>678</v>
      </c>
      <c r="D1021" s="51" t="s">
        <v>567</v>
      </c>
      <c r="E1021" s="38" t="s">
        <v>31</v>
      </c>
      <c r="F1021" s="38">
        <v>1</v>
      </c>
      <c r="G1021" s="41">
        <v>2.3501687166648524</v>
      </c>
      <c r="H1021" s="41">
        <v>2.1305066079295152</v>
      </c>
      <c r="I1021" s="88" t="s">
        <v>22</v>
      </c>
      <c r="J1021" s="92">
        <v>799.92916147979997</v>
      </c>
      <c r="K1021" s="38">
        <v>0.635427323800828</v>
      </c>
      <c r="L1021" s="67">
        <f t="shared" si="68"/>
        <v>1.9222581706112198</v>
      </c>
      <c r="M1021" s="87">
        <v>38.467102441058728</v>
      </c>
      <c r="N1021" s="90" t="s">
        <v>29</v>
      </c>
      <c r="O1021" s="24">
        <f t="shared" si="69"/>
        <v>0</v>
      </c>
      <c r="P1021" s="163">
        <f t="shared" si="70"/>
        <v>1</v>
      </c>
      <c r="Q1021" s="166">
        <v>4</v>
      </c>
      <c r="R1021" s="166">
        <v>1</v>
      </c>
      <c r="S1021" s="166">
        <v>1</v>
      </c>
      <c r="T1021" s="6"/>
      <c r="U1021" s="6"/>
      <c r="V1021" s="6"/>
      <c r="W1021" s="6"/>
      <c r="X1021" s="6"/>
      <c r="Y1021" s="6"/>
      <c r="Z1021" s="6"/>
      <c r="AA1021" s="6"/>
      <c r="AB1021" s="111"/>
      <c r="AC1021" s="24"/>
      <c r="AI1021" s="111"/>
      <c r="AM1021" s="111"/>
    </row>
    <row r="1022" spans="1:39" x14ac:dyDescent="0.25">
      <c r="A1022" s="10"/>
      <c r="B1022" s="10"/>
      <c r="C1022" s="2" t="s">
        <v>678</v>
      </c>
      <c r="D1022" s="51" t="s">
        <v>567</v>
      </c>
      <c r="E1022" s="38" t="s">
        <v>31</v>
      </c>
      <c r="F1022" s="38">
        <v>2</v>
      </c>
      <c r="G1022" s="41">
        <v>2.2740672685148198</v>
      </c>
      <c r="H1022" s="41">
        <v>2.1234793842178923</v>
      </c>
      <c r="I1022" s="88" t="s">
        <v>22</v>
      </c>
      <c r="J1022" s="92">
        <v>799.92916147979997</v>
      </c>
      <c r="K1022" s="38">
        <v>0.635427323800828</v>
      </c>
      <c r="L1022" s="67">
        <f t="shared" si="68"/>
        <v>1.8600130094598353</v>
      </c>
      <c r="M1022" s="87">
        <v>37.869662348668868</v>
      </c>
      <c r="N1022" s="90" t="s">
        <v>29</v>
      </c>
      <c r="O1022" s="24">
        <f t="shared" si="69"/>
        <v>0</v>
      </c>
      <c r="P1022" s="163">
        <f t="shared" si="70"/>
        <v>0</v>
      </c>
      <c r="Q1022" s="166">
        <v>5</v>
      </c>
      <c r="R1022" s="166">
        <v>1</v>
      </c>
      <c r="S1022" s="166">
        <v>1</v>
      </c>
      <c r="T1022" s="6"/>
      <c r="U1022" s="6"/>
      <c r="V1022" s="6"/>
      <c r="W1022" s="6"/>
      <c r="X1022" s="6"/>
      <c r="Y1022" s="6"/>
      <c r="Z1022" s="6"/>
      <c r="AA1022" s="6"/>
      <c r="AB1022" s="111"/>
      <c r="AC1022" s="24"/>
      <c r="AI1022" s="111"/>
      <c r="AM1022" s="111"/>
    </row>
    <row r="1023" spans="1:39" x14ac:dyDescent="0.25">
      <c r="A1023" s="10"/>
      <c r="B1023" s="10"/>
      <c r="C1023" s="2" t="s">
        <v>678</v>
      </c>
      <c r="D1023" s="51" t="s">
        <v>567</v>
      </c>
      <c r="E1023" s="38" t="s">
        <v>31</v>
      </c>
      <c r="F1023" s="38">
        <v>3</v>
      </c>
      <c r="G1023" s="41">
        <v>2.3069058497490826</v>
      </c>
      <c r="H1023" s="41">
        <v>2.0989090037165807</v>
      </c>
      <c r="I1023" s="88" t="s">
        <v>22</v>
      </c>
      <c r="J1023" s="92">
        <v>799.92916147979997</v>
      </c>
      <c r="K1023" s="38">
        <v>0.635427323800828</v>
      </c>
      <c r="L1023" s="67">
        <f t="shared" si="68"/>
        <v>1.886872456035408</v>
      </c>
      <c r="M1023" s="87">
        <v>38.394125176509206</v>
      </c>
      <c r="N1023" s="90" t="s">
        <v>29</v>
      </c>
      <c r="O1023" s="24">
        <f t="shared" si="69"/>
        <v>0</v>
      </c>
      <c r="P1023" s="163">
        <f t="shared" si="70"/>
        <v>0</v>
      </c>
      <c r="Q1023" s="166">
        <v>6</v>
      </c>
      <c r="R1023" s="166">
        <v>1</v>
      </c>
      <c r="S1023" s="166">
        <v>1</v>
      </c>
      <c r="T1023" s="6"/>
      <c r="U1023" s="6"/>
      <c r="V1023" s="6"/>
      <c r="W1023" s="6"/>
      <c r="X1023" s="6"/>
      <c r="Y1023" s="6"/>
      <c r="Z1023" s="6"/>
      <c r="AA1023" s="6"/>
      <c r="AB1023" s="111"/>
      <c r="AC1023" s="24"/>
      <c r="AI1023" s="111"/>
      <c r="AM1023" s="111"/>
    </row>
    <row r="1024" spans="1:39" x14ac:dyDescent="0.25">
      <c r="A1024" s="10"/>
      <c r="B1024" s="10"/>
      <c r="C1024" s="2" t="s">
        <v>678</v>
      </c>
      <c r="D1024" s="51" t="s">
        <v>567</v>
      </c>
      <c r="E1024" s="38" t="s">
        <v>32</v>
      </c>
      <c r="F1024" s="38">
        <v>1</v>
      </c>
      <c r="G1024" s="41">
        <v>2.3606751424813681</v>
      </c>
      <c r="H1024" s="41">
        <v>2.0924518411741579</v>
      </c>
      <c r="I1024" s="88" t="s">
        <v>22</v>
      </c>
      <c r="J1024" s="92">
        <v>799.92916147979997</v>
      </c>
      <c r="K1024" s="38">
        <v>0.635427323800828</v>
      </c>
      <c r="L1024" s="67">
        <f t="shared" si="68"/>
        <v>1.9308516229563684</v>
      </c>
      <c r="M1024" s="87">
        <v>38.915588570094542</v>
      </c>
      <c r="N1024" s="90" t="s">
        <v>29</v>
      </c>
      <c r="O1024" s="24">
        <f t="shared" si="69"/>
        <v>0</v>
      </c>
      <c r="P1024" s="163">
        <f t="shared" si="70"/>
        <v>1</v>
      </c>
      <c r="Q1024" s="166">
        <v>7</v>
      </c>
      <c r="R1024" s="166">
        <v>1</v>
      </c>
      <c r="S1024" s="166">
        <v>1</v>
      </c>
      <c r="T1024" s="6"/>
      <c r="U1024" s="6"/>
      <c r="V1024" s="6"/>
      <c r="W1024" s="6"/>
      <c r="X1024" s="6"/>
      <c r="Y1024" s="6"/>
      <c r="Z1024" s="6"/>
      <c r="AA1024" s="6"/>
      <c r="AB1024" s="111"/>
      <c r="AC1024" s="24"/>
      <c r="AI1024" s="111"/>
      <c r="AM1024" s="111"/>
    </row>
    <row r="1025" spans="1:39" x14ac:dyDescent="0.25">
      <c r="A1025" s="10"/>
      <c r="B1025" s="10"/>
      <c r="C1025" s="2" t="s">
        <v>678</v>
      </c>
      <c r="D1025" s="51" t="s">
        <v>567</v>
      </c>
      <c r="E1025" s="38" t="s">
        <v>32</v>
      </c>
      <c r="F1025" s="38">
        <v>2</v>
      </c>
      <c r="G1025" s="41">
        <v>2.2124500822175244</v>
      </c>
      <c r="H1025" s="41">
        <v>2.0388800332663388</v>
      </c>
      <c r="I1025" s="88" t="s">
        <v>22</v>
      </c>
      <c r="J1025" s="92">
        <v>799.92916147979997</v>
      </c>
      <c r="K1025" s="38">
        <v>0.635427323800828</v>
      </c>
      <c r="L1025" s="67">
        <f t="shared" si="68"/>
        <v>1.8096148661392422</v>
      </c>
      <c r="M1025" s="87">
        <v>38.136637841790858</v>
      </c>
      <c r="N1025" s="90" t="s">
        <v>29</v>
      </c>
      <c r="O1025" s="24">
        <f t="shared" si="69"/>
        <v>0</v>
      </c>
      <c r="P1025" s="163">
        <f t="shared" si="70"/>
        <v>0</v>
      </c>
      <c r="Q1025" s="166">
        <v>8</v>
      </c>
      <c r="R1025" s="166">
        <v>1</v>
      </c>
      <c r="S1025" s="166">
        <v>1</v>
      </c>
      <c r="T1025" s="6"/>
      <c r="U1025" s="6"/>
      <c r="V1025" s="6"/>
      <c r="W1025" s="6"/>
      <c r="X1025" s="6"/>
      <c r="Y1025" s="6"/>
      <c r="Z1025" s="6"/>
      <c r="AA1025" s="6"/>
      <c r="AB1025" s="111"/>
      <c r="AC1025" s="24"/>
      <c r="AI1025" s="111"/>
      <c r="AM1025" s="111"/>
    </row>
    <row r="1026" spans="1:39" x14ac:dyDescent="0.25">
      <c r="A1026" s="10"/>
      <c r="B1026" s="10"/>
      <c r="C1026" s="2" t="s">
        <v>678</v>
      </c>
      <c r="D1026" s="51" t="s">
        <v>567</v>
      </c>
      <c r="E1026" s="38" t="s">
        <v>32</v>
      </c>
      <c r="F1026" s="38">
        <v>3</v>
      </c>
      <c r="G1026" s="41">
        <v>2.2926749202776211</v>
      </c>
      <c r="H1026" s="41">
        <v>2.0388292825341217</v>
      </c>
      <c r="I1026" s="88" t="s">
        <v>22</v>
      </c>
      <c r="J1026" s="92">
        <v>799.92916147979997</v>
      </c>
      <c r="K1026" s="38">
        <v>0.635427323800828</v>
      </c>
      <c r="L1026" s="67">
        <f t="shared" si="68"/>
        <v>1.8752326447069987</v>
      </c>
      <c r="M1026" s="87">
        <v>38.850679420029032</v>
      </c>
      <c r="N1026" s="90" t="s">
        <v>29</v>
      </c>
      <c r="O1026" s="24">
        <f t="shared" si="69"/>
        <v>0</v>
      </c>
      <c r="P1026" s="163">
        <f t="shared" si="70"/>
        <v>0</v>
      </c>
      <c r="Q1026" s="166">
        <v>9</v>
      </c>
      <c r="R1026" s="166">
        <v>1</v>
      </c>
      <c r="S1026" s="166">
        <v>1</v>
      </c>
      <c r="T1026" s="6"/>
      <c r="U1026" s="6"/>
      <c r="V1026" s="6"/>
      <c r="W1026" s="6"/>
      <c r="X1026" s="6"/>
      <c r="Y1026" s="6"/>
      <c r="Z1026" s="6"/>
      <c r="AA1026" s="6"/>
      <c r="AB1026" s="111"/>
      <c r="AC1026" s="24"/>
      <c r="AI1026" s="111"/>
      <c r="AM1026" s="111"/>
    </row>
    <row r="1027" spans="1:39" x14ac:dyDescent="0.25">
      <c r="A1027" s="10"/>
      <c r="B1027" s="10"/>
      <c r="C1027" s="2" t="s">
        <v>678</v>
      </c>
      <c r="D1027" s="51" t="s">
        <v>567</v>
      </c>
      <c r="E1027" s="38" t="s">
        <v>30</v>
      </c>
      <c r="F1027" s="38">
        <v>1</v>
      </c>
      <c r="G1027" s="41">
        <v>1.151639344262295</v>
      </c>
      <c r="H1027" s="41">
        <v>1.1347133342039966</v>
      </c>
      <c r="I1027" s="88" t="s">
        <v>12</v>
      </c>
      <c r="J1027" s="89">
        <v>1696.80766954417</v>
      </c>
      <c r="K1027" s="68">
        <v>0.61279470700705396</v>
      </c>
      <c r="L1027" s="67">
        <f t="shared" si="68"/>
        <v>1.9980679671708392</v>
      </c>
      <c r="M1027" s="87">
        <v>39.014741520451992</v>
      </c>
      <c r="N1027" s="90" t="s">
        <v>29</v>
      </c>
      <c r="O1027" s="24">
        <f t="shared" si="69"/>
        <v>0</v>
      </c>
      <c r="P1027" s="163">
        <f t="shared" si="70"/>
        <v>1</v>
      </c>
      <c r="Q1027" s="166">
        <v>10</v>
      </c>
      <c r="R1027" s="166">
        <v>1</v>
      </c>
      <c r="S1027" s="166">
        <v>1</v>
      </c>
      <c r="T1027" s="20"/>
      <c r="U1027" s="20"/>
      <c r="V1027" s="20"/>
      <c r="W1027" s="20"/>
      <c r="X1027" s="20"/>
      <c r="Y1027" s="20"/>
      <c r="Z1027" s="6"/>
      <c r="AA1027" s="6"/>
      <c r="AB1027" s="111"/>
      <c r="AC1027" s="24"/>
      <c r="AI1027" s="111"/>
      <c r="AM1027" s="111"/>
    </row>
    <row r="1028" spans="1:39" x14ac:dyDescent="0.25">
      <c r="A1028" s="10"/>
      <c r="B1028" s="10"/>
      <c r="C1028" s="2" t="s">
        <v>678</v>
      </c>
      <c r="D1028" s="51" t="s">
        <v>567</v>
      </c>
      <c r="E1028" s="38" t="s">
        <v>30</v>
      </c>
      <c r="F1028" s="38">
        <v>2</v>
      </c>
      <c r="G1028" s="41">
        <v>1.1403167185877467</v>
      </c>
      <c r="H1028" s="41">
        <v>1.1400076716532412</v>
      </c>
      <c r="I1028" s="88" t="s">
        <v>12</v>
      </c>
      <c r="J1028" s="89">
        <v>1696.80766954417</v>
      </c>
      <c r="K1028" s="68">
        <v>0.61279470700705396</v>
      </c>
      <c r="L1028" s="67">
        <f t="shared" si="68"/>
        <v>1.9784234701524845</v>
      </c>
      <c r="M1028" s="87">
        <v>38.725932333599779</v>
      </c>
      <c r="N1028" s="90" t="s">
        <v>29</v>
      </c>
      <c r="O1028" s="24">
        <f t="shared" si="69"/>
        <v>0</v>
      </c>
      <c r="P1028" s="163">
        <f t="shared" si="70"/>
        <v>0</v>
      </c>
      <c r="Q1028" s="166">
        <v>11</v>
      </c>
      <c r="R1028" s="166">
        <v>1</v>
      </c>
      <c r="S1028" s="166">
        <v>1</v>
      </c>
      <c r="T1028" s="20"/>
      <c r="U1028" s="20"/>
      <c r="V1028" s="20"/>
      <c r="W1028" s="20"/>
      <c r="X1028" s="20"/>
      <c r="Y1028" s="20"/>
      <c r="Z1028" s="6"/>
      <c r="AA1028" s="6"/>
      <c r="AB1028" s="111"/>
      <c r="AC1028" s="24"/>
      <c r="AI1028" s="111"/>
      <c r="AM1028" s="111"/>
    </row>
    <row r="1029" spans="1:39" x14ac:dyDescent="0.25">
      <c r="A1029" s="10"/>
      <c r="B1029" s="10"/>
      <c r="C1029" s="2" t="s">
        <v>678</v>
      </c>
      <c r="D1029" s="51" t="s">
        <v>567</v>
      </c>
      <c r="E1029" s="38" t="s">
        <v>31</v>
      </c>
      <c r="F1029" s="38">
        <v>1</v>
      </c>
      <c r="G1029" s="41">
        <v>2.3012615493958775</v>
      </c>
      <c r="H1029" s="41">
        <v>2.164320987654321</v>
      </c>
      <c r="I1029" s="88" t="s">
        <v>22</v>
      </c>
      <c r="J1029" s="92">
        <v>799.92916147979997</v>
      </c>
      <c r="K1029" s="38">
        <v>0.635427323800828</v>
      </c>
      <c r="L1029" s="67">
        <f t="shared" si="68"/>
        <v>1.8822558502596622</v>
      </c>
      <c r="M1029" s="87">
        <v>37.723980656344025</v>
      </c>
      <c r="N1029" s="90" t="s">
        <v>29</v>
      </c>
      <c r="O1029" s="24">
        <f t="shared" si="69"/>
        <v>0</v>
      </c>
      <c r="P1029" s="163">
        <f t="shared" si="70"/>
        <v>1</v>
      </c>
      <c r="Q1029" s="166">
        <v>12</v>
      </c>
      <c r="R1029" s="166">
        <v>1</v>
      </c>
      <c r="S1029" s="166">
        <v>1</v>
      </c>
      <c r="T1029" s="6"/>
      <c r="U1029" s="6"/>
      <c r="V1029" s="6"/>
      <c r="W1029" s="6"/>
      <c r="X1029" s="6"/>
      <c r="Y1029" s="6"/>
      <c r="Z1029" s="6"/>
      <c r="AA1029" s="6"/>
      <c r="AB1029" s="111"/>
      <c r="AC1029" s="24"/>
      <c r="AI1029" s="111"/>
      <c r="AM1029" s="111"/>
    </row>
    <row r="1030" spans="1:39" x14ac:dyDescent="0.25">
      <c r="A1030" s="10"/>
      <c r="B1030" s="10"/>
      <c r="C1030" s="2" t="s">
        <v>678</v>
      </c>
      <c r="D1030" s="51" t="s">
        <v>567</v>
      </c>
      <c r="E1030" s="38" t="s">
        <v>31</v>
      </c>
      <c r="F1030" s="38">
        <v>2</v>
      </c>
      <c r="G1030" s="41">
        <v>2.3125749566916891</v>
      </c>
      <c r="H1030" s="41">
        <v>2.1724747167052518</v>
      </c>
      <c r="I1030" s="88" t="s">
        <v>22</v>
      </c>
      <c r="J1030" s="92">
        <v>799.92916147979997</v>
      </c>
      <c r="K1030" s="38">
        <v>0.635427323800828</v>
      </c>
      <c r="L1030" s="67">
        <f t="shared" si="68"/>
        <v>1.8915093517030346</v>
      </c>
      <c r="M1030" s="87">
        <v>37.747274792277139</v>
      </c>
      <c r="N1030" s="90" t="s">
        <v>29</v>
      </c>
      <c r="O1030" s="24">
        <f t="shared" si="69"/>
        <v>0</v>
      </c>
      <c r="P1030" s="163">
        <f t="shared" si="70"/>
        <v>0</v>
      </c>
      <c r="Q1030" s="166">
        <v>13</v>
      </c>
      <c r="R1030" s="166">
        <v>1</v>
      </c>
      <c r="S1030" s="166">
        <v>1</v>
      </c>
      <c r="T1030" s="6"/>
      <c r="U1030" s="6"/>
      <c r="V1030" s="6"/>
      <c r="W1030" s="6"/>
      <c r="X1030" s="6"/>
      <c r="Y1030" s="6"/>
      <c r="Z1030" s="6"/>
      <c r="AA1030" s="6"/>
      <c r="AB1030" s="111"/>
      <c r="AC1030" s="24"/>
      <c r="AI1030" s="111"/>
      <c r="AM1030" s="111"/>
    </row>
    <row r="1031" spans="1:39" x14ac:dyDescent="0.25">
      <c r="A1031" s="10"/>
      <c r="B1031" s="10"/>
      <c r="C1031" s="2" t="s">
        <v>678</v>
      </c>
      <c r="D1031" s="51" t="s">
        <v>567</v>
      </c>
      <c r="E1031" s="38" t="s">
        <v>31</v>
      </c>
      <c r="F1031" s="38">
        <v>3</v>
      </c>
      <c r="G1031" s="41">
        <v>2.3648623683724366</v>
      </c>
      <c r="H1031" s="41">
        <v>2.1938387423935093</v>
      </c>
      <c r="I1031" s="88" t="s">
        <v>22</v>
      </c>
      <c r="J1031" s="92">
        <v>799.92916147979997</v>
      </c>
      <c r="K1031" s="38">
        <v>0.635427323800828</v>
      </c>
      <c r="L1031" s="67">
        <f t="shared" si="68"/>
        <v>1.9342764533203445</v>
      </c>
      <c r="M1031" s="87">
        <v>38.002533000308269</v>
      </c>
      <c r="N1031" s="90" t="s">
        <v>29</v>
      </c>
      <c r="O1031" s="24">
        <f t="shared" si="69"/>
        <v>0</v>
      </c>
      <c r="P1031" s="163">
        <f t="shared" si="70"/>
        <v>0</v>
      </c>
      <c r="Q1031" s="166">
        <v>14</v>
      </c>
      <c r="R1031" s="166">
        <v>1</v>
      </c>
      <c r="S1031" s="166">
        <v>1</v>
      </c>
      <c r="T1031" s="6"/>
      <c r="U1031" s="6"/>
      <c r="V1031" s="6"/>
      <c r="W1031" s="6"/>
      <c r="X1031" s="6"/>
      <c r="Y1031" s="6"/>
      <c r="Z1031" s="6"/>
      <c r="AA1031" s="6"/>
      <c r="AB1031" s="111"/>
      <c r="AC1031" s="24"/>
      <c r="AI1031" s="111"/>
      <c r="AM1031" s="111"/>
    </row>
    <row r="1032" spans="1:39" x14ac:dyDescent="0.25">
      <c r="A1032" s="10"/>
      <c r="B1032" s="10"/>
      <c r="C1032" s="2" t="s">
        <v>678</v>
      </c>
      <c r="D1032" s="51" t="s">
        <v>568</v>
      </c>
      <c r="E1032" s="38" t="s">
        <v>30</v>
      </c>
      <c r="F1032" s="38">
        <v>1</v>
      </c>
      <c r="G1032" s="41">
        <v>2.4552437810945276</v>
      </c>
      <c r="H1032" s="41">
        <v>2.216847966847967</v>
      </c>
      <c r="I1032" s="88" t="s">
        <v>22</v>
      </c>
      <c r="J1032" s="92">
        <v>799.92916147979997</v>
      </c>
      <c r="K1032" s="38">
        <v>0.635427323800828</v>
      </c>
      <c r="L1032" s="67">
        <f t="shared" si="68"/>
        <v>2.0082015327601623</v>
      </c>
      <c r="M1032" s="87">
        <v>38.547459180009412</v>
      </c>
      <c r="N1032" s="90" t="s">
        <v>29</v>
      </c>
      <c r="O1032" s="24">
        <f t="shared" si="69"/>
        <v>1</v>
      </c>
      <c r="P1032" s="163">
        <f t="shared" si="70"/>
        <v>1</v>
      </c>
      <c r="Q1032" s="166">
        <v>15</v>
      </c>
      <c r="R1032" s="166">
        <v>1</v>
      </c>
      <c r="S1032" s="166">
        <v>1</v>
      </c>
      <c r="T1032" s="27"/>
      <c r="U1032" s="27"/>
      <c r="V1032" s="24"/>
      <c r="W1032" s="24"/>
      <c r="X1032" s="27"/>
      <c r="Y1032" s="27"/>
      <c r="Z1032" s="6"/>
      <c r="AA1032" s="6"/>
      <c r="AB1032" s="111"/>
      <c r="AC1032" s="24"/>
      <c r="AI1032" s="111"/>
      <c r="AM1032" s="111"/>
    </row>
    <row r="1033" spans="1:39" x14ac:dyDescent="0.25">
      <c r="A1033" s="10"/>
      <c r="B1033" s="10"/>
      <c r="C1033" s="2" t="s">
        <v>678</v>
      </c>
      <c r="D1033" s="51" t="s">
        <v>568</v>
      </c>
      <c r="E1033" s="38" t="s">
        <v>30</v>
      </c>
      <c r="F1033" s="38">
        <v>2</v>
      </c>
      <c r="G1033" s="41">
        <v>2.4935632742288072</v>
      </c>
      <c r="H1033" s="41">
        <v>2.2235103801563763</v>
      </c>
      <c r="I1033" s="88" t="s">
        <v>22</v>
      </c>
      <c r="J1033" s="92">
        <v>799.92916147979997</v>
      </c>
      <c r="K1033" s="38">
        <v>0.635427323800828</v>
      </c>
      <c r="L1033" s="67">
        <f t="shared" si="68"/>
        <v>2.039543945859585</v>
      </c>
      <c r="M1033" s="87">
        <v>38.796620293707818</v>
      </c>
      <c r="N1033" s="90" t="s">
        <v>29</v>
      </c>
      <c r="O1033" s="24">
        <f t="shared" si="69"/>
        <v>0</v>
      </c>
      <c r="P1033" s="163">
        <f t="shared" si="70"/>
        <v>0</v>
      </c>
      <c r="Q1033" s="166">
        <v>16</v>
      </c>
      <c r="R1033" s="166">
        <v>1</v>
      </c>
      <c r="S1033" s="166">
        <v>1</v>
      </c>
      <c r="T1033" s="6"/>
      <c r="U1033" s="6"/>
      <c r="V1033" s="6"/>
      <c r="W1033" s="6"/>
      <c r="X1033" s="6"/>
      <c r="Y1033" s="6"/>
      <c r="Z1033" s="6"/>
      <c r="AA1033" s="6"/>
      <c r="AB1033" s="111"/>
      <c r="AC1033" s="24"/>
      <c r="AI1033" s="111"/>
      <c r="AM1033" s="111"/>
    </row>
    <row r="1034" spans="1:39" x14ac:dyDescent="0.25">
      <c r="A1034" s="10"/>
      <c r="B1034" s="10"/>
      <c r="C1034" s="2" t="s">
        <v>678</v>
      </c>
      <c r="D1034" s="51" t="s">
        <v>568</v>
      </c>
      <c r="E1034" s="38" t="s">
        <v>31</v>
      </c>
      <c r="F1034" s="38">
        <v>1</v>
      </c>
      <c r="G1034" s="41">
        <v>2.3800250731299619</v>
      </c>
      <c r="H1034" s="41">
        <v>2.1924206213724822</v>
      </c>
      <c r="I1034" s="88" t="s">
        <v>22</v>
      </c>
      <c r="J1034" s="92">
        <v>799.92916147979997</v>
      </c>
      <c r="K1034" s="38">
        <v>0.635427323800828</v>
      </c>
      <c r="L1034" s="67">
        <f t="shared" si="68"/>
        <v>1.9466783855314418</v>
      </c>
      <c r="M1034" s="87">
        <v>38.144811570622906</v>
      </c>
      <c r="N1034" s="90" t="s">
        <v>29</v>
      </c>
      <c r="O1034" s="24">
        <f t="shared" si="69"/>
        <v>0</v>
      </c>
      <c r="P1034" s="163">
        <f t="shared" si="70"/>
        <v>1</v>
      </c>
      <c r="Q1034" s="166">
        <v>17</v>
      </c>
      <c r="R1034" s="166">
        <v>1</v>
      </c>
      <c r="S1034" s="166">
        <v>1</v>
      </c>
      <c r="T1034" s="6"/>
      <c r="U1034" s="6"/>
      <c r="V1034" s="6"/>
      <c r="W1034" s="6"/>
      <c r="X1034" s="6"/>
      <c r="Y1034" s="6"/>
      <c r="Z1034" s="6"/>
      <c r="AA1034" s="6"/>
      <c r="AB1034" s="111"/>
      <c r="AC1034" s="24"/>
      <c r="AI1034" s="111"/>
      <c r="AM1034" s="111"/>
    </row>
    <row r="1035" spans="1:39" x14ac:dyDescent="0.25">
      <c r="A1035" s="10"/>
      <c r="B1035" s="10"/>
      <c r="C1035" s="2" t="s">
        <v>678</v>
      </c>
      <c r="D1035" s="51" t="s">
        <v>568</v>
      </c>
      <c r="E1035" s="38" t="s">
        <v>31</v>
      </c>
      <c r="F1035" s="38">
        <v>2</v>
      </c>
      <c r="G1035" s="41">
        <v>2.4976698552857495</v>
      </c>
      <c r="H1035" s="41">
        <v>2.2138611186165904</v>
      </c>
      <c r="I1035" s="88" t="s">
        <v>22</v>
      </c>
      <c r="J1035" s="92">
        <v>799.92916147979997</v>
      </c>
      <c r="K1035" s="38">
        <v>0.635427323800828</v>
      </c>
      <c r="L1035" s="67">
        <f t="shared" si="68"/>
        <v>2.0429028149203505</v>
      </c>
      <c r="M1035" s="87">
        <v>38.915766989448827</v>
      </c>
      <c r="N1035" s="90" t="s">
        <v>29</v>
      </c>
      <c r="O1035" s="24">
        <f t="shared" si="69"/>
        <v>0</v>
      </c>
      <c r="P1035" s="163">
        <f t="shared" si="70"/>
        <v>0</v>
      </c>
      <c r="Q1035" s="166">
        <v>18</v>
      </c>
      <c r="R1035" s="166">
        <v>1</v>
      </c>
      <c r="S1035" s="166">
        <v>1</v>
      </c>
      <c r="T1035" s="6"/>
      <c r="U1035" s="6"/>
      <c r="V1035" s="6"/>
      <c r="W1035" s="6"/>
      <c r="X1035" s="6"/>
      <c r="Y1035" s="6"/>
      <c r="Z1035" s="6"/>
      <c r="AA1035" s="6"/>
      <c r="AB1035" s="111"/>
      <c r="AC1035" s="24"/>
      <c r="AI1035" s="111"/>
      <c r="AM1035" s="111"/>
    </row>
    <row r="1036" spans="1:39" x14ac:dyDescent="0.25">
      <c r="A1036" s="10"/>
      <c r="B1036" s="10"/>
      <c r="C1036" s="2" t="s">
        <v>678</v>
      </c>
      <c r="D1036" s="51" t="s">
        <v>568</v>
      </c>
      <c r="E1036" s="38" t="s">
        <v>31</v>
      </c>
      <c r="F1036" s="38">
        <v>3</v>
      </c>
      <c r="G1036" s="41">
        <v>2.4487461325517019</v>
      </c>
      <c r="H1036" s="41">
        <v>2.2267909847061982</v>
      </c>
      <c r="I1036" s="88" t="s">
        <v>22</v>
      </c>
      <c r="J1036" s="92">
        <v>799.92916147979997</v>
      </c>
      <c r="K1036" s="38">
        <v>0.635427323800828</v>
      </c>
      <c r="L1036" s="67">
        <f t="shared" si="68"/>
        <v>2.0028869534652207</v>
      </c>
      <c r="M1036" s="87">
        <v>38.404666171620562</v>
      </c>
      <c r="N1036" s="90" t="s">
        <v>29</v>
      </c>
      <c r="O1036" s="24">
        <f t="shared" si="69"/>
        <v>0</v>
      </c>
      <c r="P1036" s="163">
        <f t="shared" si="70"/>
        <v>0</v>
      </c>
      <c r="Q1036" s="166">
        <v>19</v>
      </c>
      <c r="R1036" s="166">
        <v>1</v>
      </c>
      <c r="S1036" s="166">
        <v>1</v>
      </c>
      <c r="T1036" s="6"/>
      <c r="U1036" s="6"/>
      <c r="V1036" s="6"/>
      <c r="W1036" s="6"/>
      <c r="X1036" s="6"/>
      <c r="Y1036" s="6"/>
      <c r="Z1036" s="6"/>
      <c r="AA1036" s="6"/>
      <c r="AB1036" s="111"/>
      <c r="AC1036" s="24"/>
      <c r="AI1036" s="111"/>
      <c r="AM1036" s="111"/>
    </row>
    <row r="1037" spans="1:39" x14ac:dyDescent="0.25">
      <c r="A1037" s="10"/>
      <c r="B1037" s="10"/>
      <c r="C1037" s="2" t="s">
        <v>678</v>
      </c>
      <c r="D1037" s="51" t="s">
        <v>568</v>
      </c>
      <c r="E1037" s="38" t="s">
        <v>32</v>
      </c>
      <c r="F1037" s="38">
        <v>1</v>
      </c>
      <c r="G1037" s="41">
        <v>2.3727747399580643</v>
      </c>
      <c r="H1037" s="41">
        <v>2.2081689952536934</v>
      </c>
      <c r="I1037" s="88" t="s">
        <v>22</v>
      </c>
      <c r="J1037" s="92">
        <v>799.92916147979997</v>
      </c>
      <c r="K1037" s="38">
        <v>0.635427323800828</v>
      </c>
      <c r="L1037" s="67">
        <f t="shared" si="68"/>
        <v>1.9407481678068557</v>
      </c>
      <c r="M1037" s="87">
        <v>37.938292405204457</v>
      </c>
      <c r="N1037" s="90" t="s">
        <v>29</v>
      </c>
      <c r="O1037" s="24">
        <f t="shared" si="69"/>
        <v>0</v>
      </c>
      <c r="P1037" s="163">
        <f t="shared" si="70"/>
        <v>1</v>
      </c>
      <c r="Q1037" s="166">
        <v>20</v>
      </c>
      <c r="R1037" s="166">
        <v>1</v>
      </c>
      <c r="S1037" s="166">
        <v>1</v>
      </c>
      <c r="T1037" s="6"/>
      <c r="U1037" s="6"/>
      <c r="V1037" s="6"/>
      <c r="W1037" s="6"/>
      <c r="X1037" s="6"/>
      <c r="Y1037" s="6"/>
      <c r="Z1037" s="6"/>
      <c r="AA1037" s="6"/>
      <c r="AB1037" s="111"/>
      <c r="AC1037" s="24"/>
      <c r="AI1037" s="111"/>
      <c r="AM1037" s="111"/>
    </row>
    <row r="1038" spans="1:39" x14ac:dyDescent="0.25">
      <c r="A1038" s="10"/>
      <c r="B1038" s="10"/>
      <c r="C1038" s="2" t="s">
        <v>678</v>
      </c>
      <c r="D1038" s="51" t="s">
        <v>568</v>
      </c>
      <c r="E1038" s="38" t="s">
        <v>32</v>
      </c>
      <c r="F1038" s="38">
        <v>2</v>
      </c>
      <c r="G1038" s="41">
        <v>2.4919658797857567</v>
      </c>
      <c r="H1038" s="41">
        <v>2.2102758036121797</v>
      </c>
      <c r="I1038" s="88" t="s">
        <v>22</v>
      </c>
      <c r="J1038" s="92">
        <v>799.92916147979997</v>
      </c>
      <c r="K1038" s="38">
        <v>0.635427323800828</v>
      </c>
      <c r="L1038" s="67">
        <f t="shared" si="68"/>
        <v>2.0382373994409941</v>
      </c>
      <c r="M1038" s="87">
        <v>38.902554390857787</v>
      </c>
      <c r="N1038" s="90" t="s">
        <v>29</v>
      </c>
      <c r="O1038" s="24">
        <f t="shared" si="69"/>
        <v>0</v>
      </c>
      <c r="P1038" s="163">
        <f t="shared" si="70"/>
        <v>0</v>
      </c>
      <c r="Q1038" s="166">
        <v>21</v>
      </c>
      <c r="R1038" s="166">
        <v>1</v>
      </c>
      <c r="S1038" s="166">
        <v>1</v>
      </c>
      <c r="T1038" s="6"/>
      <c r="U1038" s="6"/>
      <c r="V1038" s="6"/>
      <c r="W1038" s="6"/>
      <c r="X1038" s="6"/>
      <c r="Y1038" s="6"/>
      <c r="Z1038" s="6"/>
      <c r="AA1038" s="6"/>
      <c r="AB1038" s="111"/>
      <c r="AC1038" s="24"/>
      <c r="AI1038" s="111"/>
      <c r="AM1038" s="111"/>
    </row>
    <row r="1039" spans="1:39" x14ac:dyDescent="0.25">
      <c r="A1039" s="10"/>
      <c r="B1039" s="10"/>
      <c r="C1039" s="2" t="s">
        <v>678</v>
      </c>
      <c r="D1039" s="51" t="s">
        <v>568</v>
      </c>
      <c r="E1039" s="38" t="s">
        <v>32</v>
      </c>
      <c r="F1039" s="38">
        <v>3</v>
      </c>
      <c r="G1039" s="41">
        <v>2.4722275426163569</v>
      </c>
      <c r="H1039" s="41">
        <v>2.2247198688166163</v>
      </c>
      <c r="I1039" s="88" t="s">
        <v>22</v>
      </c>
      <c r="J1039" s="92">
        <v>799.92916147979997</v>
      </c>
      <c r="K1039" s="38">
        <v>0.635427323800828</v>
      </c>
      <c r="L1039" s="67">
        <f t="shared" si="68"/>
        <v>2.0220929500535467</v>
      </c>
      <c r="M1039" s="87">
        <v>38.614420444191275</v>
      </c>
      <c r="N1039" s="90" t="s">
        <v>29</v>
      </c>
      <c r="O1039" s="24">
        <f t="shared" si="69"/>
        <v>0</v>
      </c>
      <c r="P1039" s="163">
        <f t="shared" si="70"/>
        <v>0</v>
      </c>
      <c r="Q1039" s="166">
        <v>22</v>
      </c>
      <c r="R1039" s="166">
        <v>1</v>
      </c>
      <c r="S1039" s="166">
        <v>1</v>
      </c>
      <c r="T1039" s="6"/>
      <c r="U1039" s="6"/>
      <c r="V1039" s="6"/>
      <c r="W1039" s="6"/>
      <c r="X1039" s="6"/>
      <c r="Y1039" s="6"/>
      <c r="Z1039" s="6"/>
      <c r="AA1039" s="6"/>
      <c r="AB1039" s="111"/>
      <c r="AC1039" s="24"/>
      <c r="AI1039" s="111"/>
      <c r="AM1039" s="111"/>
    </row>
    <row r="1040" spans="1:39" x14ac:dyDescent="0.25">
      <c r="A1040" s="10"/>
      <c r="B1040" s="10"/>
      <c r="C1040" s="8"/>
      <c r="D1040" s="66"/>
      <c r="E1040" s="66"/>
      <c r="F1040" s="66"/>
      <c r="G1040" s="81"/>
      <c r="H1040" s="81"/>
      <c r="I1040" s="63"/>
      <c r="J1040" s="71"/>
      <c r="K1040" s="43"/>
      <c r="L1040" s="50"/>
      <c r="M1040" s="73"/>
      <c r="N1040" s="74"/>
      <c r="O1040" s="163"/>
      <c r="P1040" s="163"/>
      <c r="Q1040" s="169"/>
      <c r="R1040" s="169"/>
      <c r="S1040" s="169"/>
      <c r="T1040" s="93"/>
      <c r="U1040" s="93"/>
      <c r="V1040" s="93"/>
      <c r="W1040" s="93"/>
      <c r="X1040" s="93"/>
      <c r="Y1040" s="93"/>
      <c r="Z1040" s="97"/>
      <c r="AA1040" s="97"/>
      <c r="AB1040" s="111"/>
      <c r="AC1040" s="112"/>
      <c r="AD1040" s="112"/>
      <c r="AE1040" s="112"/>
      <c r="AF1040" s="112"/>
      <c r="AG1040" s="112"/>
      <c r="AH1040" s="112"/>
      <c r="AI1040" s="111"/>
      <c r="AJ1040" s="112"/>
      <c r="AK1040" s="112"/>
      <c r="AL1040" s="112"/>
      <c r="AM1040" s="111"/>
    </row>
    <row r="1041" spans="1:39" x14ac:dyDescent="0.25">
      <c r="A1041" s="10"/>
      <c r="B1041" s="10"/>
      <c r="C1041" s="2" t="s">
        <v>679</v>
      </c>
      <c r="D1041" s="39" t="s">
        <v>226</v>
      </c>
      <c r="E1041" s="38" t="s">
        <v>30</v>
      </c>
      <c r="F1041" s="38">
        <v>1</v>
      </c>
      <c r="G1041" s="41">
        <v>2.0376597659765978</v>
      </c>
      <c r="H1041" s="41">
        <v>1.9849166235523539</v>
      </c>
      <c r="I1041" s="57" t="s">
        <v>12</v>
      </c>
      <c r="J1041" s="58">
        <v>1696.80766954417</v>
      </c>
      <c r="K1041" s="59">
        <v>0.61279470700705407</v>
      </c>
      <c r="L1041" s="26">
        <f t="shared" si="68"/>
        <v>3.5352931685385176</v>
      </c>
      <c r="M1041" s="60">
        <v>39.240352615043548</v>
      </c>
      <c r="N1041" s="61" t="s">
        <v>29</v>
      </c>
      <c r="O1041" s="24">
        <f t="shared" si="69"/>
        <v>1</v>
      </c>
      <c r="P1041" s="163">
        <f t="shared" si="70"/>
        <v>1</v>
      </c>
      <c r="Q1041" s="166">
        <v>1</v>
      </c>
      <c r="R1041" s="166">
        <v>1</v>
      </c>
      <c r="S1041" s="166">
        <v>1</v>
      </c>
      <c r="T1041" s="27">
        <f>AVERAGE(L1041:L1049)</f>
        <v>3.5567060465939306</v>
      </c>
      <c r="U1041" s="27">
        <f>STDEVA(L1041:L1049)</f>
        <v>3.9798118476094414E-2</v>
      </c>
      <c r="V1041" s="24">
        <f>978*T1041/AA1041</f>
        <v>1739.229256784432</v>
      </c>
      <c r="W1041" s="24">
        <f>978*U1041/AA1041</f>
        <v>19.461279934810168</v>
      </c>
      <c r="X1041" s="27">
        <f>AVERAGE(M1041:M1049)</f>
        <v>39.313020933269343</v>
      </c>
      <c r="Y1041" s="27">
        <f>STDEVA(M1041:M1049)</f>
        <v>0.21102390516244668</v>
      </c>
      <c r="Z1041" s="6" t="s">
        <v>18</v>
      </c>
      <c r="AA1041" s="6">
        <v>2</v>
      </c>
      <c r="AB1041" s="111"/>
      <c r="AC1041" s="25">
        <f>SUM(O1041:O1049)</f>
        <v>1</v>
      </c>
      <c r="AD1041" s="25">
        <f>SUM(P1041:P1049)</f>
        <v>3</v>
      </c>
      <c r="AE1041" s="25">
        <f>SUM(R1041:R1049)</f>
        <v>9</v>
      </c>
      <c r="AF1041" s="23">
        <v>1</v>
      </c>
      <c r="AG1041" s="23">
        <v>3</v>
      </c>
      <c r="AH1041" s="25">
        <f>SUM(S1041:S1049)</f>
        <v>9</v>
      </c>
      <c r="AI1041" s="111"/>
      <c r="AJ1041" s="23">
        <v>1</v>
      </c>
      <c r="AM1041" s="111"/>
    </row>
    <row r="1042" spans="1:39" x14ac:dyDescent="0.25">
      <c r="A1042" s="10"/>
      <c r="B1042" s="10"/>
      <c r="C1042" s="2" t="s">
        <v>679</v>
      </c>
      <c r="D1042" s="39" t="s">
        <v>226</v>
      </c>
      <c r="E1042" s="38" t="s">
        <v>30</v>
      </c>
      <c r="F1042" s="38">
        <v>2</v>
      </c>
      <c r="G1042" s="41">
        <v>2.0095115128039596</v>
      </c>
      <c r="H1042" s="41">
        <v>1.9868520620507002</v>
      </c>
      <c r="I1042" s="57" t="s">
        <v>12</v>
      </c>
      <c r="J1042" s="58">
        <v>1696.80766954417</v>
      </c>
      <c r="K1042" s="59">
        <v>0.61279470700705407</v>
      </c>
      <c r="L1042" s="26">
        <f t="shared" si="68"/>
        <v>3.4864565919867756</v>
      </c>
      <c r="M1042" s="60">
        <v>38.946034428349833</v>
      </c>
      <c r="N1042" s="61" t="s">
        <v>29</v>
      </c>
      <c r="O1042" s="24">
        <f t="shared" si="69"/>
        <v>0</v>
      </c>
      <c r="P1042" s="163">
        <f t="shared" si="70"/>
        <v>0</v>
      </c>
      <c r="Q1042" s="166">
        <v>2</v>
      </c>
      <c r="R1042" s="166">
        <v>1</v>
      </c>
      <c r="S1042" s="166">
        <v>1</v>
      </c>
      <c r="T1042" s="20"/>
      <c r="U1042" s="20"/>
      <c r="V1042" s="20"/>
      <c r="W1042" s="20"/>
      <c r="X1042" s="20"/>
      <c r="Y1042" s="20"/>
      <c r="Z1042" s="6"/>
      <c r="AA1042" s="6"/>
      <c r="AB1042" s="111"/>
      <c r="AC1042" s="24"/>
      <c r="AI1042" s="111"/>
      <c r="AM1042" s="111"/>
    </row>
    <row r="1043" spans="1:39" x14ac:dyDescent="0.25">
      <c r="A1043" s="10"/>
      <c r="B1043" s="10"/>
      <c r="C1043" s="2" t="s">
        <v>679</v>
      </c>
      <c r="D1043" s="39" t="s">
        <v>226</v>
      </c>
      <c r="E1043" s="38" t="s">
        <v>30</v>
      </c>
      <c r="F1043" s="38">
        <v>3</v>
      </c>
      <c r="G1043" s="41">
        <v>2.0225924235508899</v>
      </c>
      <c r="H1043" s="41">
        <v>1.9827447474295934</v>
      </c>
      <c r="I1043" s="57" t="s">
        <v>12</v>
      </c>
      <c r="J1043" s="58">
        <v>1696.80766954417</v>
      </c>
      <c r="K1043" s="59">
        <v>0.61279470700705407</v>
      </c>
      <c r="L1043" s="26">
        <f t="shared" si="68"/>
        <v>3.5091516734591823</v>
      </c>
      <c r="M1043" s="60">
        <v>39.115478495170187</v>
      </c>
      <c r="N1043" s="61" t="s">
        <v>29</v>
      </c>
      <c r="O1043" s="24">
        <f t="shared" si="69"/>
        <v>0</v>
      </c>
      <c r="P1043" s="163">
        <f t="shared" si="70"/>
        <v>0</v>
      </c>
      <c r="Q1043" s="166">
        <v>3</v>
      </c>
      <c r="R1043" s="166">
        <v>1</v>
      </c>
      <c r="S1043" s="166">
        <v>1</v>
      </c>
      <c r="T1043" s="20"/>
      <c r="U1043" s="20"/>
      <c r="V1043" s="20"/>
      <c r="W1043" s="20"/>
      <c r="X1043" s="20"/>
      <c r="Y1043" s="20"/>
      <c r="Z1043" s="6"/>
      <c r="AA1043" s="6"/>
      <c r="AB1043" s="111"/>
      <c r="AC1043" s="24"/>
      <c r="AI1043" s="111"/>
      <c r="AM1043" s="111"/>
    </row>
    <row r="1044" spans="1:39" x14ac:dyDescent="0.25">
      <c r="A1044" s="10"/>
      <c r="B1044" s="10"/>
      <c r="C1044" s="2" t="s">
        <v>679</v>
      </c>
      <c r="D1044" s="39" t="s">
        <v>226</v>
      </c>
      <c r="E1044" s="38" t="s">
        <v>31</v>
      </c>
      <c r="F1044" s="38">
        <v>1</v>
      </c>
      <c r="G1044" s="41">
        <v>2.0708389060554349</v>
      </c>
      <c r="H1044" s="41">
        <v>1.9919050188882892</v>
      </c>
      <c r="I1044" s="57" t="s">
        <v>12</v>
      </c>
      <c r="J1044" s="58">
        <v>1696.80766954417</v>
      </c>
      <c r="K1044" s="59">
        <v>0.61279470700705407</v>
      </c>
      <c r="L1044" s="26">
        <f t="shared" si="68"/>
        <v>3.5928582190033955</v>
      </c>
      <c r="M1044" s="60">
        <v>39.488746605512567</v>
      </c>
      <c r="N1044" s="61" t="s">
        <v>29</v>
      </c>
      <c r="O1044" s="24">
        <f t="shared" si="69"/>
        <v>0</v>
      </c>
      <c r="P1044" s="163">
        <f t="shared" si="70"/>
        <v>1</v>
      </c>
      <c r="Q1044" s="166">
        <v>4</v>
      </c>
      <c r="R1044" s="166">
        <v>1</v>
      </c>
      <c r="S1044" s="166">
        <v>1</v>
      </c>
      <c r="T1044" s="20"/>
      <c r="U1044" s="20"/>
      <c r="V1044" s="20"/>
      <c r="W1044" s="20"/>
      <c r="X1044" s="20"/>
      <c r="Y1044" s="20"/>
      <c r="Z1044" s="6"/>
      <c r="AA1044" s="6"/>
      <c r="AB1044" s="111"/>
      <c r="AC1044" s="24"/>
      <c r="AI1044" s="111"/>
      <c r="AM1044" s="111"/>
    </row>
    <row r="1045" spans="1:39" x14ac:dyDescent="0.25">
      <c r="A1045" s="10"/>
      <c r="B1045" s="10"/>
      <c r="C1045" s="2" t="s">
        <v>679</v>
      </c>
      <c r="D1045" s="39" t="s">
        <v>226</v>
      </c>
      <c r="E1045" s="38" t="s">
        <v>31</v>
      </c>
      <c r="F1045" s="38">
        <v>2</v>
      </c>
      <c r="G1045" s="41">
        <v>2.0638202649480846</v>
      </c>
      <c r="H1045" s="41">
        <v>2.0034602076124566</v>
      </c>
      <c r="I1045" s="57" t="s">
        <v>12</v>
      </c>
      <c r="J1045" s="58">
        <v>1696.80766954417</v>
      </c>
      <c r="K1045" s="59">
        <v>0.61279470700705407</v>
      </c>
      <c r="L1045" s="26">
        <f t="shared" si="68"/>
        <v>3.5806810369372095</v>
      </c>
      <c r="M1045" s="60">
        <v>39.308454880284295</v>
      </c>
      <c r="N1045" s="61" t="s">
        <v>29</v>
      </c>
      <c r="O1045" s="24">
        <f t="shared" si="69"/>
        <v>0</v>
      </c>
      <c r="P1045" s="163">
        <f t="shared" si="70"/>
        <v>0</v>
      </c>
      <c r="Q1045" s="166">
        <v>5</v>
      </c>
      <c r="R1045" s="166">
        <v>1</v>
      </c>
      <c r="S1045" s="166">
        <v>1</v>
      </c>
      <c r="T1045" s="20"/>
      <c r="U1045" s="20"/>
      <c r="V1045" s="20"/>
      <c r="W1045" s="20"/>
      <c r="X1045" s="20"/>
      <c r="Y1045" s="20"/>
      <c r="Z1045" s="6"/>
      <c r="AA1045" s="6"/>
      <c r="AB1045" s="111"/>
      <c r="AC1045" s="24"/>
      <c r="AI1045" s="111"/>
      <c r="AM1045" s="111"/>
    </row>
    <row r="1046" spans="1:39" x14ac:dyDescent="0.25">
      <c r="A1046" s="10"/>
      <c r="B1046" s="10"/>
      <c r="C1046" s="2" t="s">
        <v>679</v>
      </c>
      <c r="D1046" s="39" t="s">
        <v>226</v>
      </c>
      <c r="E1046" s="38" t="s">
        <v>31</v>
      </c>
      <c r="F1046" s="38">
        <v>3</v>
      </c>
      <c r="G1046" s="41">
        <v>2.0576311788823882</v>
      </c>
      <c r="H1046" s="41">
        <v>2.0059869208805381</v>
      </c>
      <c r="I1046" s="57" t="s">
        <v>12</v>
      </c>
      <c r="J1046" s="58">
        <v>1696.80766954417</v>
      </c>
      <c r="K1046" s="59">
        <v>0.61279470700705407</v>
      </c>
      <c r="L1046" s="26">
        <f t="shared" si="68"/>
        <v>3.5699431139272479</v>
      </c>
      <c r="M1046" s="60">
        <v>39.224467511964832</v>
      </c>
      <c r="N1046" s="61" t="s">
        <v>29</v>
      </c>
      <c r="O1046" s="24">
        <f t="shared" si="69"/>
        <v>0</v>
      </c>
      <c r="P1046" s="163">
        <f t="shared" si="70"/>
        <v>0</v>
      </c>
      <c r="Q1046" s="166">
        <v>6</v>
      </c>
      <c r="R1046" s="166">
        <v>1</v>
      </c>
      <c r="S1046" s="166">
        <v>1</v>
      </c>
      <c r="T1046" s="20"/>
      <c r="U1046" s="20"/>
      <c r="V1046" s="20"/>
      <c r="W1046" s="20"/>
      <c r="X1046" s="20"/>
      <c r="Y1046" s="20"/>
      <c r="Z1046" s="6"/>
      <c r="AA1046" s="6"/>
      <c r="AB1046" s="111"/>
      <c r="AC1046" s="24"/>
      <c r="AI1046" s="111"/>
      <c r="AM1046" s="111"/>
    </row>
    <row r="1047" spans="1:39" x14ac:dyDescent="0.25">
      <c r="A1047" s="10"/>
      <c r="B1047" s="10"/>
      <c r="C1047" s="2" t="s">
        <v>679</v>
      </c>
      <c r="D1047" s="39" t="s">
        <v>226</v>
      </c>
      <c r="E1047" s="38" t="s">
        <v>32</v>
      </c>
      <c r="F1047" s="38">
        <v>1</v>
      </c>
      <c r="G1047" s="41">
        <v>2.0803651672106334</v>
      </c>
      <c r="H1047" s="41">
        <v>1.9844882507732791</v>
      </c>
      <c r="I1047" s="57" t="s">
        <v>12</v>
      </c>
      <c r="J1047" s="58">
        <v>1696.80766954417</v>
      </c>
      <c r="K1047" s="59">
        <v>0.61279470700705407</v>
      </c>
      <c r="L1047" s="26">
        <f t="shared" si="68"/>
        <v>3.6093860645966691</v>
      </c>
      <c r="M1047" s="60">
        <v>39.651545853385969</v>
      </c>
      <c r="N1047" s="61" t="s">
        <v>29</v>
      </c>
      <c r="O1047" s="24">
        <f t="shared" si="69"/>
        <v>0</v>
      </c>
      <c r="P1047" s="163">
        <f t="shared" si="70"/>
        <v>1</v>
      </c>
      <c r="Q1047" s="166">
        <v>7</v>
      </c>
      <c r="R1047" s="166">
        <v>1</v>
      </c>
      <c r="S1047" s="166">
        <v>1</v>
      </c>
      <c r="T1047" s="20"/>
      <c r="U1047" s="20"/>
      <c r="V1047" s="20"/>
      <c r="W1047" s="20"/>
      <c r="X1047" s="20"/>
      <c r="Y1047" s="20"/>
      <c r="Z1047" s="6"/>
      <c r="AA1047" s="6"/>
      <c r="AB1047" s="111"/>
      <c r="AC1047" s="24"/>
      <c r="AI1047" s="111"/>
      <c r="AM1047" s="111"/>
    </row>
    <row r="1048" spans="1:39" x14ac:dyDescent="0.25">
      <c r="A1048" s="10"/>
      <c r="B1048" s="10"/>
      <c r="C1048" s="2" t="s">
        <v>679</v>
      </c>
      <c r="D1048" s="39" t="s">
        <v>226</v>
      </c>
      <c r="E1048" s="38" t="s">
        <v>32</v>
      </c>
      <c r="F1048" s="38">
        <v>2</v>
      </c>
      <c r="G1048" s="41">
        <v>2.057817278287462</v>
      </c>
      <c r="H1048" s="41">
        <v>1.9844957325387607</v>
      </c>
      <c r="I1048" s="57" t="s">
        <v>12</v>
      </c>
      <c r="J1048" s="58">
        <v>1696.80766954417</v>
      </c>
      <c r="K1048" s="59">
        <v>0.61279470700705407</v>
      </c>
      <c r="L1048" s="26">
        <f t="shared" si="68"/>
        <v>3.5702659921458846</v>
      </c>
      <c r="M1048" s="60">
        <v>39.438119093196889</v>
      </c>
      <c r="N1048" s="61" t="s">
        <v>29</v>
      </c>
      <c r="O1048" s="24">
        <f t="shared" si="69"/>
        <v>0</v>
      </c>
      <c r="P1048" s="163">
        <f t="shared" si="70"/>
        <v>0</v>
      </c>
      <c r="Q1048" s="166">
        <v>8</v>
      </c>
      <c r="R1048" s="166">
        <v>1</v>
      </c>
      <c r="S1048" s="166">
        <v>1</v>
      </c>
      <c r="T1048" s="20"/>
      <c r="U1048" s="20"/>
      <c r="V1048" s="20"/>
      <c r="W1048" s="20"/>
      <c r="X1048" s="20"/>
      <c r="Y1048" s="20"/>
      <c r="Z1048" s="6"/>
      <c r="AA1048" s="6"/>
      <c r="AB1048" s="111"/>
      <c r="AC1048" s="24"/>
      <c r="AI1048" s="111"/>
      <c r="AM1048" s="111"/>
    </row>
    <row r="1049" spans="1:39" x14ac:dyDescent="0.25">
      <c r="A1049" s="10"/>
      <c r="B1049" s="10"/>
      <c r="C1049" s="2" t="s">
        <v>679</v>
      </c>
      <c r="D1049" s="39" t="s">
        <v>226</v>
      </c>
      <c r="E1049" s="38" t="s">
        <v>32</v>
      </c>
      <c r="F1049" s="38">
        <v>3</v>
      </c>
      <c r="G1049" s="41">
        <v>2.0497783059834527</v>
      </c>
      <c r="H1049" s="41">
        <v>1.9801828581723191</v>
      </c>
      <c r="I1049" s="57" t="s">
        <v>12</v>
      </c>
      <c r="J1049" s="58">
        <v>1696.80766954417</v>
      </c>
      <c r="K1049" s="59">
        <v>0.61279470700705407</v>
      </c>
      <c r="L1049" s="26">
        <f t="shared" si="68"/>
        <v>3.55631855875049</v>
      </c>
      <c r="M1049" s="60">
        <v>39.403988916515964</v>
      </c>
      <c r="N1049" s="61" t="s">
        <v>29</v>
      </c>
      <c r="O1049" s="24">
        <f t="shared" si="69"/>
        <v>0</v>
      </c>
      <c r="P1049" s="163">
        <f t="shared" si="70"/>
        <v>0</v>
      </c>
      <c r="Q1049" s="166">
        <v>9</v>
      </c>
      <c r="R1049" s="166">
        <v>1</v>
      </c>
      <c r="S1049" s="166">
        <v>1</v>
      </c>
      <c r="T1049" s="20"/>
      <c r="U1049" s="20"/>
      <c r="V1049" s="20"/>
      <c r="W1049" s="20"/>
      <c r="X1049" s="20"/>
      <c r="Y1049" s="20"/>
      <c r="Z1049" s="6"/>
      <c r="AA1049" s="6"/>
      <c r="AB1049" s="111"/>
      <c r="AC1049" s="24"/>
      <c r="AI1049" s="111"/>
      <c r="AM1049" s="111"/>
    </row>
    <row r="1050" spans="1:39" x14ac:dyDescent="0.25">
      <c r="A1050" s="10"/>
      <c r="B1050" s="10"/>
      <c r="C1050" s="8"/>
      <c r="D1050" s="62"/>
      <c r="E1050" s="62"/>
      <c r="F1050" s="62"/>
      <c r="G1050" s="81"/>
      <c r="H1050" s="81"/>
      <c r="I1050" s="63"/>
      <c r="J1050" s="64"/>
      <c r="K1050" s="65"/>
      <c r="L1050" s="50"/>
      <c r="M1050" s="73"/>
      <c r="N1050" s="74"/>
      <c r="O1050" s="163"/>
      <c r="P1050" s="163"/>
      <c r="Q1050" s="169"/>
      <c r="R1050" s="169"/>
      <c r="S1050" s="169"/>
      <c r="T1050" s="93"/>
      <c r="U1050" s="93"/>
      <c r="V1050" s="93"/>
      <c r="W1050" s="93"/>
      <c r="X1050" s="93"/>
      <c r="Y1050" s="93"/>
      <c r="Z1050" s="97"/>
      <c r="AA1050" s="97"/>
      <c r="AB1050" s="111"/>
      <c r="AC1050" s="112"/>
      <c r="AD1050" s="112"/>
      <c r="AE1050" s="112"/>
      <c r="AF1050" s="112"/>
      <c r="AG1050" s="112"/>
      <c r="AH1050" s="112"/>
      <c r="AI1050" s="111"/>
      <c r="AJ1050" s="112"/>
      <c r="AK1050" s="112"/>
      <c r="AL1050" s="112"/>
      <c r="AM1050" s="111"/>
    </row>
    <row r="1051" spans="1:39" x14ac:dyDescent="0.25">
      <c r="A1051" s="10"/>
      <c r="B1051" s="10"/>
      <c r="C1051" s="2" t="s">
        <v>680</v>
      </c>
      <c r="D1051" t="s">
        <v>569</v>
      </c>
      <c r="E1051" s="38" t="s">
        <v>30</v>
      </c>
      <c r="F1051" s="38">
        <v>1</v>
      </c>
      <c r="G1051" s="41">
        <v>1.1859999999999999</v>
      </c>
      <c r="H1051" s="41">
        <v>1.1834380207665682</v>
      </c>
      <c r="I1051" s="57" t="s">
        <v>12</v>
      </c>
      <c r="J1051" s="58">
        <v>1696.80766954417</v>
      </c>
      <c r="K1051" s="59">
        <v>0.61279470700705407</v>
      </c>
      <c r="L1051" s="26">
        <f t="shared" si="68"/>
        <v>2.0576829203265699</v>
      </c>
      <c r="M1051" s="60">
        <v>38.763617863573671</v>
      </c>
      <c r="N1051" t="s">
        <v>14</v>
      </c>
      <c r="O1051" s="24">
        <f t="shared" si="69"/>
        <v>1</v>
      </c>
      <c r="P1051" s="163">
        <f t="shared" si="70"/>
        <v>1</v>
      </c>
      <c r="Q1051" s="166">
        <v>1</v>
      </c>
      <c r="R1051" s="166">
        <v>1</v>
      </c>
      <c r="S1051" s="166"/>
      <c r="T1051" s="27">
        <f>AVERAGE(L1051:L1076)</f>
        <v>2.0338829051220255</v>
      </c>
      <c r="U1051" s="27">
        <f>STDEVA(L1051:L1076)</f>
        <v>3.1027088753457995E-2</v>
      </c>
      <c r="V1051" s="24">
        <f>978*T1051/AA1051</f>
        <v>994.56874060467044</v>
      </c>
      <c r="W1051" s="24">
        <f>978*U1051/AA1051</f>
        <v>15.17224640044096</v>
      </c>
      <c r="X1051" s="27">
        <f>AVERAGE(M1051:M1076)</f>
        <v>38.502497647676272</v>
      </c>
      <c r="Y1051" s="27">
        <f>STDEVA(M1051:M1076)</f>
        <v>0.28157174013473041</v>
      </c>
      <c r="Z1051" s="6">
        <v>34</v>
      </c>
      <c r="AA1051" s="6">
        <v>2</v>
      </c>
      <c r="AB1051" s="111"/>
      <c r="AC1051" s="25">
        <f>SUM(O1051:O1076)</f>
        <v>5</v>
      </c>
      <c r="AD1051" s="25">
        <f>SUM(P1051:P1076)</f>
        <v>19</v>
      </c>
      <c r="AE1051" s="25">
        <f>SUM(R1051:R1076)</f>
        <v>26</v>
      </c>
      <c r="AF1051" s="24">
        <v>4</v>
      </c>
      <c r="AG1051" s="23">
        <v>16</v>
      </c>
      <c r="AH1051" s="25">
        <f>SUM(S1051:S1076)</f>
        <v>17</v>
      </c>
      <c r="AI1051" s="111"/>
      <c r="AK1051" s="23">
        <v>1</v>
      </c>
      <c r="AM1051" s="111"/>
    </row>
    <row r="1052" spans="1:39" x14ac:dyDescent="0.25">
      <c r="A1052" s="10"/>
      <c r="B1052" s="10"/>
      <c r="C1052" s="2" t="s">
        <v>680</v>
      </c>
      <c r="D1052" t="s">
        <v>569</v>
      </c>
      <c r="E1052" s="38" t="s">
        <v>30</v>
      </c>
      <c r="F1052" s="38">
        <v>2</v>
      </c>
      <c r="G1052" s="41">
        <v>1.145</v>
      </c>
      <c r="H1052" s="41">
        <v>1.1870867366783353</v>
      </c>
      <c r="I1052" s="57" t="s">
        <v>12</v>
      </c>
      <c r="J1052" s="58">
        <v>1696.80766954417</v>
      </c>
      <c r="K1052" s="59">
        <v>0.61279470700705407</v>
      </c>
      <c r="L1052" s="26">
        <f t="shared" si="68"/>
        <v>1.9865488564704241</v>
      </c>
      <c r="M1052" s="60">
        <v>37.995259419522185</v>
      </c>
      <c r="N1052" t="s">
        <v>14</v>
      </c>
      <c r="O1052" s="24">
        <f t="shared" si="69"/>
        <v>0</v>
      </c>
      <c r="P1052" s="163">
        <f t="shared" si="70"/>
        <v>0</v>
      </c>
      <c r="Q1052" s="166">
        <v>2</v>
      </c>
      <c r="R1052" s="166">
        <v>1</v>
      </c>
      <c r="S1052" s="166"/>
      <c r="T1052" s="20"/>
      <c r="U1052" s="20"/>
      <c r="V1052" s="20"/>
      <c r="W1052" s="20"/>
      <c r="X1052" s="20"/>
      <c r="Y1052" s="20"/>
      <c r="Z1052" s="6"/>
      <c r="AA1052" s="6"/>
      <c r="AB1052" s="111"/>
      <c r="AC1052" s="24"/>
      <c r="AI1052" s="111"/>
      <c r="AM1052" s="111"/>
    </row>
    <row r="1053" spans="1:39" x14ac:dyDescent="0.25">
      <c r="A1053" s="10"/>
      <c r="B1053" s="10"/>
      <c r="C1053" s="2" t="s">
        <v>680</v>
      </c>
      <c r="D1053" t="s">
        <v>569</v>
      </c>
      <c r="E1053" s="38" t="s">
        <v>30</v>
      </c>
      <c r="F1053" s="38">
        <v>3</v>
      </c>
      <c r="G1053" s="41">
        <v>1.1759999999999999</v>
      </c>
      <c r="H1053" s="41">
        <v>1.1819799212098108</v>
      </c>
      <c r="I1053" s="57" t="s">
        <v>12</v>
      </c>
      <c r="J1053" s="58">
        <v>1696.80766954417</v>
      </c>
      <c r="K1053" s="59">
        <v>0.61279470700705407</v>
      </c>
      <c r="L1053" s="26">
        <f t="shared" si="68"/>
        <v>2.0403331486543395</v>
      </c>
      <c r="M1053" s="60">
        <v>38.619308377849137</v>
      </c>
      <c r="N1053" t="s">
        <v>14</v>
      </c>
      <c r="O1053" s="24">
        <f t="shared" si="69"/>
        <v>0</v>
      </c>
      <c r="P1053" s="163">
        <f t="shared" si="70"/>
        <v>0</v>
      </c>
      <c r="Q1053" s="166">
        <v>3</v>
      </c>
      <c r="R1053" s="166">
        <v>1</v>
      </c>
      <c r="S1053" s="166"/>
      <c r="T1053" s="20"/>
      <c r="U1053" s="20"/>
      <c r="V1053" s="20"/>
      <c r="W1053" s="20"/>
      <c r="X1053" s="20"/>
      <c r="Y1053" s="20"/>
      <c r="Z1053" s="6"/>
      <c r="AA1053" s="6"/>
      <c r="AB1053" s="111"/>
      <c r="AC1053" s="24"/>
      <c r="AD1053" s="25"/>
      <c r="AI1053" s="111"/>
      <c r="AM1053" s="111"/>
    </row>
    <row r="1054" spans="1:39" x14ac:dyDescent="0.25">
      <c r="A1054" s="10"/>
      <c r="B1054" s="10"/>
      <c r="C1054" s="2" t="s">
        <v>680</v>
      </c>
      <c r="D1054" t="s">
        <v>569</v>
      </c>
      <c r="E1054" s="38" t="s">
        <v>31</v>
      </c>
      <c r="F1054" s="38">
        <v>1</v>
      </c>
      <c r="G1054" s="41">
        <v>1.202</v>
      </c>
      <c r="H1054" s="41">
        <v>1.1987667278929415</v>
      </c>
      <c r="I1054" s="57" t="s">
        <v>12</v>
      </c>
      <c r="J1054" s="58">
        <v>1696.80766954417</v>
      </c>
      <c r="K1054" s="59">
        <v>0.61279470700705407</v>
      </c>
      <c r="L1054" s="26">
        <f t="shared" si="68"/>
        <v>2.0854425550021394</v>
      </c>
      <c r="M1054" s="60">
        <v>38.77419219567593</v>
      </c>
      <c r="N1054" t="s">
        <v>14</v>
      </c>
      <c r="O1054" s="24">
        <f t="shared" si="69"/>
        <v>0</v>
      </c>
      <c r="P1054" s="163">
        <f t="shared" si="70"/>
        <v>1</v>
      </c>
      <c r="Q1054" s="166">
        <v>4</v>
      </c>
      <c r="R1054" s="166">
        <v>1</v>
      </c>
      <c r="S1054" s="166"/>
      <c r="T1054" s="20"/>
      <c r="U1054" s="20"/>
      <c r="V1054" s="20"/>
      <c r="W1054" s="20"/>
      <c r="X1054" s="20"/>
      <c r="Y1054" s="20"/>
      <c r="Z1054" s="6"/>
      <c r="AA1054" s="6"/>
      <c r="AB1054" s="111"/>
      <c r="AC1054" s="24"/>
      <c r="AI1054" s="111"/>
      <c r="AM1054" s="111"/>
    </row>
    <row r="1055" spans="1:39" x14ac:dyDescent="0.25">
      <c r="A1055" s="10"/>
      <c r="B1055" s="10"/>
      <c r="C1055" s="2" t="s">
        <v>680</v>
      </c>
      <c r="D1055" t="s">
        <v>569</v>
      </c>
      <c r="E1055" s="38" t="s">
        <v>31</v>
      </c>
      <c r="F1055" s="38">
        <v>2</v>
      </c>
      <c r="G1055" s="41">
        <v>1.1870000000000001</v>
      </c>
      <c r="H1055" s="41">
        <v>1.1910024704199713</v>
      </c>
      <c r="I1055" s="57" t="s">
        <v>12</v>
      </c>
      <c r="J1055" s="58">
        <v>1696.80766954417</v>
      </c>
      <c r="K1055" s="59">
        <v>0.61279470700705407</v>
      </c>
      <c r="L1055" s="26">
        <f t="shared" si="68"/>
        <v>2.0594178974937933</v>
      </c>
      <c r="M1055" s="60">
        <v>38.653375707789309</v>
      </c>
      <c r="N1055" t="s">
        <v>14</v>
      </c>
      <c r="O1055" s="24">
        <f t="shared" si="69"/>
        <v>0</v>
      </c>
      <c r="P1055" s="163">
        <f t="shared" si="70"/>
        <v>0</v>
      </c>
      <c r="Q1055" s="166">
        <v>5</v>
      </c>
      <c r="R1055" s="166">
        <v>1</v>
      </c>
      <c r="S1055" s="166"/>
      <c r="T1055" s="20"/>
      <c r="U1055" s="20"/>
      <c r="V1055" s="20"/>
      <c r="W1055" s="20"/>
      <c r="X1055" s="20"/>
      <c r="Y1055" s="20"/>
      <c r="Z1055" s="6"/>
      <c r="AA1055" s="6"/>
      <c r="AB1055" s="111"/>
      <c r="AC1055" s="24"/>
      <c r="AI1055" s="111"/>
      <c r="AM1055" s="111"/>
    </row>
    <row r="1056" spans="1:39" x14ac:dyDescent="0.25">
      <c r="A1056" s="10"/>
      <c r="B1056" s="10"/>
      <c r="C1056" s="2" t="s">
        <v>680</v>
      </c>
      <c r="D1056" t="s">
        <v>569</v>
      </c>
      <c r="E1056" s="38" t="s">
        <v>31</v>
      </c>
      <c r="F1056" s="38">
        <v>3</v>
      </c>
      <c r="G1056" s="41">
        <v>1.181</v>
      </c>
      <c r="H1056" s="41">
        <v>1.194518801784576</v>
      </c>
      <c r="I1056" s="57" t="s">
        <v>12</v>
      </c>
      <c r="J1056" s="58">
        <v>1696.80766954417</v>
      </c>
      <c r="K1056" s="59">
        <v>0.61279470700705407</v>
      </c>
      <c r="L1056" s="26">
        <f t="shared" si="68"/>
        <v>2.0490080344904551</v>
      </c>
      <c r="M1056" s="60">
        <v>38.493074868092101</v>
      </c>
      <c r="N1056" t="s">
        <v>14</v>
      </c>
      <c r="O1056" s="24">
        <f t="shared" si="69"/>
        <v>0</v>
      </c>
      <c r="P1056" s="163">
        <f t="shared" si="70"/>
        <v>0</v>
      </c>
      <c r="Q1056" s="166">
        <v>6</v>
      </c>
      <c r="R1056" s="166">
        <v>1</v>
      </c>
      <c r="S1056" s="166"/>
      <c r="T1056" s="20"/>
      <c r="U1056" s="20"/>
      <c r="V1056" s="20"/>
      <c r="W1056" s="20"/>
      <c r="X1056" s="20"/>
      <c r="Y1056" s="20"/>
      <c r="Z1056" s="6"/>
      <c r="AA1056" s="6"/>
      <c r="AB1056" s="111"/>
      <c r="AC1056" s="24"/>
      <c r="AI1056" s="111"/>
      <c r="AM1056" s="111"/>
    </row>
    <row r="1057" spans="1:39" x14ac:dyDescent="0.25">
      <c r="A1057" s="10"/>
      <c r="B1057" s="10"/>
      <c r="C1057" s="2" t="s">
        <v>680</v>
      </c>
      <c r="D1057" t="s">
        <v>569</v>
      </c>
      <c r="E1057" s="38" t="s">
        <v>32</v>
      </c>
      <c r="F1057" s="38">
        <v>1</v>
      </c>
      <c r="G1057" s="41">
        <v>1.177</v>
      </c>
      <c r="H1057" s="41">
        <v>1.1893401015228426</v>
      </c>
      <c r="I1057" s="57" t="s">
        <v>12</v>
      </c>
      <c r="J1057" s="58">
        <v>1696.80766954417</v>
      </c>
      <c r="K1057" s="59">
        <v>0.61279470700705407</v>
      </c>
      <c r="L1057" s="26">
        <f t="shared" si="68"/>
        <v>2.0420681258215625</v>
      </c>
      <c r="M1057" s="60">
        <v>38.512144751569991</v>
      </c>
      <c r="N1057" t="s">
        <v>14</v>
      </c>
      <c r="O1057" s="24">
        <f t="shared" si="69"/>
        <v>0</v>
      </c>
      <c r="P1057" s="163">
        <f t="shared" si="70"/>
        <v>1</v>
      </c>
      <c r="Q1057" s="166">
        <v>7</v>
      </c>
      <c r="R1057" s="166">
        <v>1</v>
      </c>
      <c r="S1057" s="166"/>
      <c r="T1057" s="20"/>
      <c r="U1057" s="20"/>
      <c r="V1057" s="20"/>
      <c r="W1057" s="20"/>
      <c r="X1057" s="20"/>
      <c r="Y1057" s="20"/>
      <c r="Z1057" s="6"/>
      <c r="AA1057" s="6"/>
      <c r="AB1057" s="111"/>
      <c r="AC1057" s="24"/>
      <c r="AI1057" s="111"/>
      <c r="AM1057" s="111"/>
    </row>
    <row r="1058" spans="1:39" x14ac:dyDescent="0.25">
      <c r="A1058" s="10"/>
      <c r="B1058" s="10"/>
      <c r="C1058" s="2" t="s">
        <v>680</v>
      </c>
      <c r="D1058" t="s">
        <v>569</v>
      </c>
      <c r="E1058" s="38" t="s">
        <v>32</v>
      </c>
      <c r="F1058" s="38">
        <v>2</v>
      </c>
      <c r="G1058" s="41">
        <v>1.194</v>
      </c>
      <c r="H1058" s="41">
        <v>1.1907672301690506</v>
      </c>
      <c r="I1058" s="57" t="s">
        <v>12</v>
      </c>
      <c r="J1058" s="58">
        <v>1696.80766954417</v>
      </c>
      <c r="K1058" s="59">
        <v>0.61279470700705407</v>
      </c>
      <c r="L1058" s="26">
        <f t="shared" si="68"/>
        <v>2.0715627376643546</v>
      </c>
      <c r="M1058" s="60">
        <v>38.774543623472759</v>
      </c>
      <c r="N1058" t="s">
        <v>14</v>
      </c>
      <c r="O1058" s="24">
        <f t="shared" si="69"/>
        <v>0</v>
      </c>
      <c r="P1058" s="163">
        <f t="shared" si="70"/>
        <v>0</v>
      </c>
      <c r="Q1058" s="166">
        <v>8</v>
      </c>
      <c r="R1058" s="166">
        <v>1</v>
      </c>
      <c r="S1058" s="166"/>
      <c r="T1058" s="20"/>
      <c r="U1058" s="20"/>
      <c r="V1058" s="20"/>
      <c r="W1058" s="20"/>
      <c r="X1058" s="20"/>
      <c r="Y1058" s="20"/>
      <c r="Z1058" s="6"/>
      <c r="AA1058" s="6"/>
      <c r="AB1058" s="111"/>
      <c r="AC1058" s="24"/>
      <c r="AI1058" s="111"/>
      <c r="AM1058" s="111"/>
    </row>
    <row r="1059" spans="1:39" x14ac:dyDescent="0.25">
      <c r="A1059" s="10"/>
      <c r="B1059" s="10"/>
      <c r="C1059" s="2" t="s">
        <v>680</v>
      </c>
      <c r="D1059" t="s">
        <v>569</v>
      </c>
      <c r="E1059" s="38" t="s">
        <v>32</v>
      </c>
      <c r="F1059" s="38">
        <v>3</v>
      </c>
      <c r="G1059" s="41">
        <v>1.196</v>
      </c>
      <c r="H1059" s="41">
        <v>1.197508896797153</v>
      </c>
      <c r="I1059" s="57" t="s">
        <v>12</v>
      </c>
      <c r="J1059" s="58">
        <v>1696.80766954417</v>
      </c>
      <c r="K1059" s="59">
        <v>0.61279470700705407</v>
      </c>
      <c r="L1059" s="26">
        <f t="shared" si="68"/>
        <v>2.0750326919988011</v>
      </c>
      <c r="M1059" s="60">
        <v>38.695388508920644</v>
      </c>
      <c r="N1059" t="s">
        <v>14</v>
      </c>
      <c r="O1059" s="24">
        <f t="shared" si="69"/>
        <v>0</v>
      </c>
      <c r="P1059" s="163">
        <f t="shared" si="70"/>
        <v>0</v>
      </c>
      <c r="Q1059" s="166">
        <v>9</v>
      </c>
      <c r="R1059" s="166">
        <v>1</v>
      </c>
      <c r="S1059" s="166"/>
      <c r="T1059" s="20"/>
      <c r="U1059" s="20"/>
      <c r="V1059" s="20"/>
      <c r="W1059" s="20"/>
      <c r="X1059" s="20"/>
      <c r="Y1059" s="20"/>
      <c r="Z1059" s="6"/>
      <c r="AA1059" s="6"/>
      <c r="AB1059" s="111"/>
      <c r="AC1059" s="24"/>
      <c r="AI1059" s="111"/>
      <c r="AM1059" s="111"/>
    </row>
    <row r="1060" spans="1:39" x14ac:dyDescent="0.25">
      <c r="A1060" s="10"/>
      <c r="B1060" s="10"/>
      <c r="C1060" s="2" t="s">
        <v>680</v>
      </c>
      <c r="D1060" s="51" t="s">
        <v>274</v>
      </c>
      <c r="E1060" s="38" t="s">
        <v>519</v>
      </c>
      <c r="F1060" s="38">
        <v>1</v>
      </c>
      <c r="G1060" s="41">
        <v>0.63973323072976795</v>
      </c>
      <c r="H1060" s="41">
        <v>0.68802096489012365</v>
      </c>
      <c r="I1060" s="57" t="s">
        <v>9</v>
      </c>
      <c r="J1060" s="58">
        <v>3089.8867662399298</v>
      </c>
      <c r="K1060" s="59">
        <v>0.60461148681394905</v>
      </c>
      <c r="L1060" s="26">
        <f t="shared" si="68"/>
        <v>2.0211689606910284</v>
      </c>
      <c r="M1060" s="60">
        <v>38.091335845963378</v>
      </c>
      <c r="N1060" s="61" t="s">
        <v>29</v>
      </c>
      <c r="O1060" s="24">
        <f t="shared" si="69"/>
        <v>1</v>
      </c>
      <c r="P1060" s="163">
        <f t="shared" si="70"/>
        <v>1</v>
      </c>
      <c r="Q1060" s="166">
        <v>10</v>
      </c>
      <c r="R1060" s="166">
        <v>1</v>
      </c>
      <c r="S1060" s="166">
        <v>1</v>
      </c>
      <c r="T1060" s="20"/>
      <c r="U1060" s="20"/>
      <c r="V1060" s="20"/>
      <c r="W1060" s="20"/>
      <c r="X1060" s="20"/>
      <c r="Y1060" s="20"/>
      <c r="Z1060" s="6"/>
      <c r="AA1060" s="6"/>
      <c r="AB1060" s="111"/>
      <c r="AC1060" s="24"/>
      <c r="AI1060" s="111"/>
      <c r="AM1060" s="111"/>
    </row>
    <row r="1061" spans="1:39" x14ac:dyDescent="0.25">
      <c r="A1061" s="10"/>
      <c r="B1061" s="10"/>
      <c r="C1061" s="2" t="s">
        <v>680</v>
      </c>
      <c r="D1061" s="51" t="s">
        <v>274</v>
      </c>
      <c r="E1061" s="38" t="s">
        <v>519</v>
      </c>
      <c r="F1061" s="38">
        <v>2</v>
      </c>
      <c r="G1061" s="41">
        <v>0.63728054968953896</v>
      </c>
      <c r="H1061" s="41">
        <v>0.67010472865756898</v>
      </c>
      <c r="I1061" s="57" t="s">
        <v>9</v>
      </c>
      <c r="J1061" s="58">
        <v>3089.8867662399298</v>
      </c>
      <c r="K1061" s="59">
        <v>0.60461148681394905</v>
      </c>
      <c r="L1061" s="26">
        <f t="shared" si="68"/>
        <v>2.0134199763474583</v>
      </c>
      <c r="M1061" s="60">
        <v>38.544685288876323</v>
      </c>
      <c r="N1061" s="61" t="s">
        <v>29</v>
      </c>
      <c r="O1061" s="24">
        <f t="shared" si="69"/>
        <v>0</v>
      </c>
      <c r="P1061" s="163">
        <f t="shared" si="70"/>
        <v>0</v>
      </c>
      <c r="Q1061" s="166">
        <v>11</v>
      </c>
      <c r="R1061" s="166">
        <v>1</v>
      </c>
      <c r="S1061" s="166">
        <v>1</v>
      </c>
      <c r="T1061" s="20"/>
      <c r="U1061" s="20"/>
      <c r="V1061" s="20"/>
      <c r="W1061" s="20"/>
      <c r="X1061" s="20"/>
      <c r="Y1061" s="20"/>
      <c r="Z1061" s="6"/>
      <c r="AA1061" s="6"/>
      <c r="AB1061" s="111"/>
      <c r="AC1061" s="24"/>
      <c r="AI1061" s="111"/>
      <c r="AM1061" s="111"/>
    </row>
    <row r="1062" spans="1:39" x14ac:dyDescent="0.25">
      <c r="A1062" s="10"/>
      <c r="B1062" s="10"/>
      <c r="C1062" s="2" t="s">
        <v>680</v>
      </c>
      <c r="D1062" s="51" t="s">
        <v>274</v>
      </c>
      <c r="E1062" s="38" t="s">
        <v>518</v>
      </c>
      <c r="F1062" s="38">
        <v>1</v>
      </c>
      <c r="G1062" s="41">
        <v>0.63519510832045756</v>
      </c>
      <c r="H1062" s="41">
        <v>0.682897120369792</v>
      </c>
      <c r="I1062" s="57" t="s">
        <v>9</v>
      </c>
      <c r="J1062" s="58">
        <v>3089.8867662399298</v>
      </c>
      <c r="K1062" s="59">
        <v>0.60461148681394905</v>
      </c>
      <c r="L1062" s="26">
        <f t="shared" si="68"/>
        <v>2.0068312466050311</v>
      </c>
      <c r="M1062" s="60">
        <v>38.098530288957889</v>
      </c>
      <c r="N1062" s="61" t="s">
        <v>29</v>
      </c>
      <c r="O1062" s="24">
        <f t="shared" si="69"/>
        <v>0</v>
      </c>
      <c r="P1062" s="163">
        <f t="shared" si="70"/>
        <v>1</v>
      </c>
      <c r="Q1062" s="166">
        <v>12</v>
      </c>
      <c r="R1062" s="166">
        <v>1</v>
      </c>
      <c r="S1062" s="166">
        <v>1</v>
      </c>
      <c r="T1062" s="20"/>
      <c r="U1062" s="20"/>
      <c r="V1062" s="20"/>
      <c r="W1062" s="20"/>
      <c r="X1062" s="20"/>
      <c r="Y1062" s="20"/>
      <c r="Z1062" s="6"/>
      <c r="AA1062" s="6"/>
      <c r="AB1062" s="111"/>
      <c r="AC1062" s="24"/>
      <c r="AI1062" s="111"/>
      <c r="AM1062" s="111"/>
    </row>
    <row r="1063" spans="1:39" x14ac:dyDescent="0.25">
      <c r="A1063" s="10"/>
      <c r="B1063" s="10"/>
      <c r="C1063" s="2" t="s">
        <v>680</v>
      </c>
      <c r="D1063" s="51" t="s">
        <v>274</v>
      </c>
      <c r="E1063" s="38" t="s">
        <v>30</v>
      </c>
      <c r="F1063" s="38">
        <v>1</v>
      </c>
      <c r="G1063" s="41">
        <v>0.64116389939174756</v>
      </c>
      <c r="H1063" s="41">
        <v>0.68862604030119201</v>
      </c>
      <c r="I1063" s="57" t="s">
        <v>9</v>
      </c>
      <c r="J1063" s="58">
        <v>3089.8867662399298</v>
      </c>
      <c r="K1063" s="59">
        <v>0.60461148681394905</v>
      </c>
      <c r="L1063" s="26">
        <f t="shared" si="68"/>
        <v>2.0256890058500518</v>
      </c>
      <c r="M1063" s="60">
        <v>38.118706300487112</v>
      </c>
      <c r="N1063" s="61" t="s">
        <v>29</v>
      </c>
      <c r="O1063" s="24">
        <f t="shared" si="69"/>
        <v>0</v>
      </c>
      <c r="P1063" s="163">
        <f t="shared" si="70"/>
        <v>1</v>
      </c>
      <c r="Q1063" s="166">
        <v>13</v>
      </c>
      <c r="R1063" s="166">
        <v>1</v>
      </c>
      <c r="S1063" s="166">
        <v>1</v>
      </c>
      <c r="T1063" s="20"/>
      <c r="U1063" s="20"/>
      <c r="V1063" s="20"/>
      <c r="W1063" s="20"/>
      <c r="X1063" s="20"/>
      <c r="Y1063" s="20"/>
      <c r="Z1063" s="6"/>
      <c r="AA1063" s="6"/>
      <c r="AB1063" s="111"/>
      <c r="AC1063" s="24"/>
      <c r="AI1063" s="111"/>
      <c r="AM1063" s="111"/>
    </row>
    <row r="1064" spans="1:39" x14ac:dyDescent="0.25">
      <c r="A1064" s="10"/>
      <c r="B1064" s="10"/>
      <c r="C1064" s="2" t="s">
        <v>680</v>
      </c>
      <c r="D1064" s="51" t="s">
        <v>274</v>
      </c>
      <c r="E1064" s="38" t="s">
        <v>32</v>
      </c>
      <c r="F1064" s="38">
        <v>1</v>
      </c>
      <c r="G1064" s="41">
        <v>0.63436835928827418</v>
      </c>
      <c r="H1064" s="41">
        <v>0.67488154575103076</v>
      </c>
      <c r="I1064" s="57" t="s">
        <v>9</v>
      </c>
      <c r="J1064" s="58">
        <v>3089.8867662399298</v>
      </c>
      <c r="K1064" s="59">
        <v>0.60461148681394905</v>
      </c>
      <c r="L1064" s="26">
        <f t="shared" si="68"/>
        <v>2.0042192211515086</v>
      </c>
      <c r="M1064" s="60">
        <v>38.310294700074941</v>
      </c>
      <c r="N1064" s="61" t="s">
        <v>29</v>
      </c>
      <c r="O1064" s="24">
        <f t="shared" si="69"/>
        <v>0</v>
      </c>
      <c r="P1064" s="163">
        <f t="shared" si="70"/>
        <v>1</v>
      </c>
      <c r="Q1064" s="166">
        <v>14</v>
      </c>
      <c r="R1064" s="166">
        <v>1</v>
      </c>
      <c r="S1064" s="166">
        <v>1</v>
      </c>
      <c r="T1064" s="20"/>
      <c r="U1064" s="20"/>
      <c r="V1064" s="20"/>
      <c r="W1064" s="20"/>
      <c r="X1064" s="20"/>
      <c r="Y1064" s="20"/>
      <c r="Z1064" s="6"/>
      <c r="AA1064" s="6"/>
      <c r="AB1064" s="111"/>
      <c r="AC1064" s="24"/>
      <c r="AI1064" s="111"/>
      <c r="AM1064" s="111"/>
    </row>
    <row r="1065" spans="1:39" x14ac:dyDescent="0.25">
      <c r="A1065" s="10"/>
      <c r="B1065" s="10"/>
      <c r="C1065" s="2" t="s">
        <v>680</v>
      </c>
      <c r="D1065" s="51" t="s">
        <v>274</v>
      </c>
      <c r="E1065" s="38" t="s">
        <v>33</v>
      </c>
      <c r="F1065" s="38">
        <v>1</v>
      </c>
      <c r="G1065" s="41">
        <v>0.64410101529366404</v>
      </c>
      <c r="H1065" s="41">
        <v>0.68661842266650308</v>
      </c>
      <c r="I1065" s="57" t="s">
        <v>9</v>
      </c>
      <c r="J1065" s="58">
        <v>3089.8867662399298</v>
      </c>
      <c r="K1065" s="59">
        <v>0.60461148681394905</v>
      </c>
      <c r="L1065" s="26">
        <f t="shared" si="68"/>
        <v>2.0349685105087887</v>
      </c>
      <c r="M1065" s="60">
        <v>38.269734093688946</v>
      </c>
      <c r="N1065" s="61" t="s">
        <v>29</v>
      </c>
      <c r="O1065" s="24">
        <f t="shared" si="69"/>
        <v>0</v>
      </c>
      <c r="P1065" s="163">
        <f t="shared" si="70"/>
        <v>1</v>
      </c>
      <c r="Q1065" s="166">
        <v>15</v>
      </c>
      <c r="R1065" s="166">
        <v>1</v>
      </c>
      <c r="S1065" s="166">
        <v>1</v>
      </c>
      <c r="T1065" s="20"/>
      <c r="U1065" s="20"/>
      <c r="V1065" s="20"/>
      <c r="W1065" s="20"/>
      <c r="X1065" s="20"/>
      <c r="Y1065" s="20"/>
      <c r="Z1065" s="6"/>
      <c r="AA1065" s="6"/>
      <c r="AB1065" s="111"/>
      <c r="AC1065" s="24"/>
      <c r="AI1065" s="111"/>
      <c r="AM1065" s="111"/>
    </row>
    <row r="1066" spans="1:39" x14ac:dyDescent="0.25">
      <c r="A1066" s="10"/>
      <c r="B1066" s="10"/>
      <c r="C1066" s="2" t="s">
        <v>680</v>
      </c>
      <c r="D1066" s="51" t="s">
        <v>274</v>
      </c>
      <c r="E1066" s="38" t="s">
        <v>34</v>
      </c>
      <c r="F1066" s="38">
        <v>1</v>
      </c>
      <c r="G1066" s="41">
        <v>0.63626932927026936</v>
      </c>
      <c r="H1066" s="41">
        <v>0.68024498389103316</v>
      </c>
      <c r="I1066" s="57" t="s">
        <v>9</v>
      </c>
      <c r="J1066" s="58">
        <v>3089.8867662399298</v>
      </c>
      <c r="K1066" s="59">
        <v>0.60461148681394905</v>
      </c>
      <c r="L1066" s="26">
        <f t="shared" si="68"/>
        <v>2.0102251332071184</v>
      </c>
      <c r="M1066" s="60">
        <v>38.211158603338177</v>
      </c>
      <c r="N1066" s="61" t="s">
        <v>29</v>
      </c>
      <c r="O1066" s="24">
        <f t="shared" si="69"/>
        <v>0</v>
      </c>
      <c r="P1066" s="163">
        <f t="shared" si="70"/>
        <v>1</v>
      </c>
      <c r="Q1066" s="166">
        <v>16</v>
      </c>
      <c r="R1066" s="166">
        <v>1</v>
      </c>
      <c r="S1066" s="166">
        <v>1</v>
      </c>
      <c r="T1066" s="20"/>
      <c r="U1066" s="20"/>
      <c r="V1066" s="20"/>
      <c r="W1066" s="20"/>
      <c r="X1066" s="20"/>
      <c r="Y1066" s="20"/>
      <c r="Z1066" s="6"/>
      <c r="AA1066" s="6"/>
      <c r="AB1066" s="111"/>
      <c r="AC1066" s="24"/>
      <c r="AI1066" s="111"/>
      <c r="AM1066" s="111"/>
    </row>
    <row r="1067" spans="1:39" x14ac:dyDescent="0.25">
      <c r="A1067" s="10"/>
      <c r="B1067" s="10"/>
      <c r="C1067" s="2" t="s">
        <v>680</v>
      </c>
      <c r="D1067" s="51" t="s">
        <v>1827</v>
      </c>
      <c r="E1067" s="38" t="s">
        <v>30</v>
      </c>
      <c r="F1067" s="38">
        <v>1</v>
      </c>
      <c r="G1067" s="41">
        <v>0.64688345820421289</v>
      </c>
      <c r="H1067" s="41">
        <v>0.67278822329106536</v>
      </c>
      <c r="I1067" s="57" t="s">
        <v>9</v>
      </c>
      <c r="J1067" s="58">
        <v>3089.8867662399298</v>
      </c>
      <c r="K1067" s="59">
        <v>0.60461148681394905</v>
      </c>
      <c r="L1067" s="26">
        <v>2.0437593423361129</v>
      </c>
      <c r="M1067" s="60">
        <v>38.763475069372724</v>
      </c>
      <c r="N1067" s="61" t="s">
        <v>29</v>
      </c>
      <c r="O1067" s="24">
        <f t="shared" si="69"/>
        <v>1</v>
      </c>
      <c r="P1067" s="163">
        <f t="shared" si="70"/>
        <v>1</v>
      </c>
      <c r="Q1067" s="166">
        <v>17</v>
      </c>
      <c r="R1067" s="166">
        <v>1</v>
      </c>
      <c r="S1067" s="166">
        <v>1</v>
      </c>
      <c r="T1067" s="20"/>
      <c r="U1067" s="20"/>
      <c r="V1067" s="20"/>
      <c r="W1067" s="20"/>
      <c r="X1067" s="20"/>
      <c r="Y1067" s="20"/>
      <c r="Z1067" s="6"/>
      <c r="AA1067" s="6"/>
      <c r="AB1067" s="111"/>
      <c r="AC1067" s="24"/>
      <c r="AI1067" s="111"/>
      <c r="AM1067" s="111"/>
    </row>
    <row r="1068" spans="1:39" x14ac:dyDescent="0.25">
      <c r="A1068" s="10"/>
      <c r="B1068" s="10"/>
      <c r="C1068" s="2" t="s">
        <v>680</v>
      </c>
      <c r="D1068" s="51" t="s">
        <v>1827</v>
      </c>
      <c r="E1068" s="38" t="s">
        <v>31</v>
      </c>
      <c r="F1068" s="38">
        <v>1</v>
      </c>
      <c r="G1068" s="41">
        <v>0.64849696587042693</v>
      </c>
      <c r="H1068" s="41">
        <v>0.6810959911732255</v>
      </c>
      <c r="I1068" s="57" t="s">
        <v>9</v>
      </c>
      <c r="J1068" s="58">
        <v>3089.8867662399298</v>
      </c>
      <c r="K1068" s="59">
        <v>0.60461148681394905</v>
      </c>
      <c r="L1068" s="26">
        <v>2.0488570478423105</v>
      </c>
      <c r="M1068" s="60">
        <v>38.56825417403271</v>
      </c>
      <c r="N1068" s="61" t="s">
        <v>29</v>
      </c>
      <c r="O1068" s="24">
        <f t="shared" si="69"/>
        <v>0</v>
      </c>
      <c r="P1068" s="163">
        <f t="shared" si="70"/>
        <v>1</v>
      </c>
      <c r="Q1068" s="166">
        <v>18</v>
      </c>
      <c r="R1068" s="166">
        <v>1</v>
      </c>
      <c r="S1068" s="166">
        <v>1</v>
      </c>
      <c r="T1068" s="20"/>
      <c r="U1068" s="20"/>
      <c r="V1068" s="20"/>
      <c r="W1068" s="20"/>
      <c r="X1068" s="20"/>
      <c r="Y1068" s="20"/>
      <c r="Z1068" s="6"/>
      <c r="AA1068" s="6"/>
      <c r="AB1068" s="111"/>
      <c r="AC1068" s="24"/>
      <c r="AI1068" s="111"/>
      <c r="AM1068" s="111"/>
    </row>
    <row r="1069" spans="1:39" x14ac:dyDescent="0.25">
      <c r="A1069" s="10"/>
      <c r="B1069" s="10"/>
      <c r="C1069" s="2" t="s">
        <v>680</v>
      </c>
      <c r="D1069" s="51" t="s">
        <v>1827</v>
      </c>
      <c r="E1069" s="38" t="s">
        <v>32</v>
      </c>
      <c r="F1069" s="38">
        <v>1</v>
      </c>
      <c r="G1069" s="41">
        <v>0.63334715885524684</v>
      </c>
      <c r="H1069" s="41">
        <v>0.66839784785532808</v>
      </c>
      <c r="I1069" s="57" t="s">
        <v>9</v>
      </c>
      <c r="J1069" s="58">
        <v>3089.8867662399298</v>
      </c>
      <c r="K1069" s="59">
        <v>0.60461148681394905</v>
      </c>
      <c r="L1069" s="26">
        <v>2.0009928472213558</v>
      </c>
      <c r="M1069" s="60">
        <v>38.471770921791773</v>
      </c>
      <c r="N1069" s="61" t="s">
        <v>29</v>
      </c>
      <c r="O1069" s="24">
        <f t="shared" si="69"/>
        <v>0</v>
      </c>
      <c r="P1069" s="163">
        <f t="shared" si="70"/>
        <v>1</v>
      </c>
      <c r="Q1069" s="166">
        <v>19</v>
      </c>
      <c r="R1069" s="166">
        <v>1</v>
      </c>
      <c r="S1069" s="166">
        <v>1</v>
      </c>
      <c r="T1069" s="20"/>
      <c r="U1069" s="20"/>
      <c r="V1069" s="20"/>
      <c r="W1069" s="20"/>
      <c r="X1069" s="20"/>
      <c r="Y1069" s="20"/>
      <c r="Z1069" s="6"/>
      <c r="AA1069" s="6"/>
      <c r="AB1069" s="111"/>
      <c r="AC1069" s="24"/>
      <c r="AI1069" s="111"/>
      <c r="AM1069" s="111"/>
    </row>
    <row r="1070" spans="1:39" x14ac:dyDescent="0.25">
      <c r="A1070" s="10"/>
      <c r="B1070" s="10"/>
      <c r="C1070" s="2" t="s">
        <v>680</v>
      </c>
      <c r="D1070" s="51" t="s">
        <v>1828</v>
      </c>
      <c r="E1070" s="38" t="s">
        <v>30</v>
      </c>
      <c r="F1070" s="38">
        <v>1</v>
      </c>
      <c r="G1070" s="41">
        <v>0.65510106048848982</v>
      </c>
      <c r="H1070" s="41">
        <v>0.6759579345729777</v>
      </c>
      <c r="I1070" s="57" t="s">
        <v>9</v>
      </c>
      <c r="J1070" s="58">
        <v>3089.8867662399298</v>
      </c>
      <c r="K1070" s="59">
        <v>0.60461148681394905</v>
      </c>
      <c r="L1070" s="26">
        <v>2.0697219809336689</v>
      </c>
      <c r="M1070" s="60">
        <v>38.920999938116516</v>
      </c>
      <c r="N1070" s="61" t="s">
        <v>29</v>
      </c>
      <c r="O1070" s="24">
        <f t="shared" si="69"/>
        <v>1</v>
      </c>
      <c r="P1070" s="163">
        <f t="shared" si="70"/>
        <v>1</v>
      </c>
      <c r="Q1070" s="166">
        <v>20</v>
      </c>
      <c r="R1070" s="166">
        <v>1</v>
      </c>
      <c r="S1070" s="166">
        <v>1</v>
      </c>
      <c r="T1070" s="20"/>
      <c r="U1070" s="20"/>
      <c r="V1070" s="20"/>
      <c r="W1070" s="20"/>
      <c r="X1070" s="20"/>
      <c r="Y1070" s="20"/>
      <c r="Z1070" s="6"/>
      <c r="AA1070" s="6"/>
      <c r="AB1070" s="111"/>
      <c r="AC1070" s="24"/>
      <c r="AI1070" s="111"/>
      <c r="AM1070" s="111"/>
    </row>
    <row r="1071" spans="1:39" x14ac:dyDescent="0.25">
      <c r="A1071" s="10"/>
      <c r="B1071" s="10"/>
      <c r="C1071" s="2" t="s">
        <v>680</v>
      </c>
      <c r="D1071" s="51" t="s">
        <v>1828</v>
      </c>
      <c r="E1071" s="38" t="s">
        <v>31</v>
      </c>
      <c r="F1071" s="38">
        <v>1</v>
      </c>
      <c r="G1071" s="41">
        <v>0.6604634831460674</v>
      </c>
      <c r="H1071" s="41">
        <v>0.67579989393671558</v>
      </c>
      <c r="I1071" s="57" t="s">
        <v>9</v>
      </c>
      <c r="J1071" s="58">
        <v>3089.8867662399298</v>
      </c>
      <c r="K1071" s="59">
        <v>0.60461148681394905</v>
      </c>
      <c r="L1071" s="26">
        <v>2.0866639838013934</v>
      </c>
      <c r="M1071" s="60">
        <v>39.08714246338166</v>
      </c>
      <c r="N1071" s="61" t="s">
        <v>29</v>
      </c>
      <c r="O1071" s="24">
        <f t="shared" si="69"/>
        <v>0</v>
      </c>
      <c r="P1071" s="163">
        <f t="shared" si="70"/>
        <v>1</v>
      </c>
      <c r="Q1071" s="166">
        <v>21</v>
      </c>
      <c r="R1071" s="166">
        <v>1</v>
      </c>
      <c r="S1071" s="166">
        <v>1</v>
      </c>
      <c r="T1071" s="20"/>
      <c r="U1071" s="20"/>
      <c r="V1071" s="20"/>
      <c r="W1071" s="20"/>
      <c r="X1071" s="20"/>
      <c r="Y1071" s="20"/>
      <c r="Z1071" s="6"/>
      <c r="AA1071" s="6"/>
      <c r="AB1071" s="111"/>
      <c r="AC1071" s="24"/>
      <c r="AI1071" s="111"/>
      <c r="AM1071" s="111"/>
    </row>
    <row r="1072" spans="1:39" x14ac:dyDescent="0.25">
      <c r="A1072" s="10"/>
      <c r="B1072" s="10"/>
      <c r="C1072" s="2" t="s">
        <v>680</v>
      </c>
      <c r="D1072" s="51" t="s">
        <v>1828</v>
      </c>
      <c r="E1072" s="38" t="s">
        <v>32</v>
      </c>
      <c r="F1072" s="38">
        <v>1</v>
      </c>
      <c r="G1072" s="41">
        <v>0.64316587543399706</v>
      </c>
      <c r="H1072" s="41">
        <v>0.67524990286461084</v>
      </c>
      <c r="I1072" s="57" t="s">
        <v>9</v>
      </c>
      <c r="J1072" s="58">
        <v>3089.8867662399298</v>
      </c>
      <c r="K1072" s="59">
        <v>0.60461148681394905</v>
      </c>
      <c r="L1072" s="26">
        <v>2.0320140357879617</v>
      </c>
      <c r="M1072" s="60">
        <v>38.575568654058301</v>
      </c>
      <c r="N1072" s="61" t="s">
        <v>29</v>
      </c>
      <c r="O1072" s="24">
        <f t="shared" si="69"/>
        <v>0</v>
      </c>
      <c r="P1072" s="163">
        <f t="shared" si="70"/>
        <v>1</v>
      </c>
      <c r="Q1072" s="166">
        <v>22</v>
      </c>
      <c r="R1072" s="166">
        <v>1</v>
      </c>
      <c r="S1072" s="166">
        <v>1</v>
      </c>
      <c r="T1072" s="20"/>
      <c r="U1072" s="20"/>
      <c r="V1072" s="20"/>
      <c r="W1072" s="20"/>
      <c r="X1072" s="20"/>
      <c r="Y1072" s="20"/>
      <c r="Z1072" s="6"/>
      <c r="AA1072" s="6"/>
      <c r="AB1072" s="111"/>
      <c r="AC1072" s="24"/>
      <c r="AI1072" s="111"/>
      <c r="AM1072" s="111"/>
    </row>
    <row r="1073" spans="1:39" x14ac:dyDescent="0.25">
      <c r="A1073" s="10"/>
      <c r="B1073" s="10"/>
      <c r="C1073" s="2" t="s">
        <v>680</v>
      </c>
      <c r="D1073" s="51" t="s">
        <v>1829</v>
      </c>
      <c r="E1073" s="38" t="s">
        <v>30</v>
      </c>
      <c r="F1073" s="38">
        <v>1</v>
      </c>
      <c r="G1073" s="41">
        <v>0.62179661148373588</v>
      </c>
      <c r="H1073" s="41">
        <v>0.66746971599199223</v>
      </c>
      <c r="I1073" s="57" t="s">
        <v>9</v>
      </c>
      <c r="J1073" s="58">
        <v>3089.8867662399298</v>
      </c>
      <c r="K1073" s="59">
        <v>0.60461148681394905</v>
      </c>
      <c r="L1073" s="26">
        <v>1.964500123840927</v>
      </c>
      <c r="M1073" s="60">
        <v>38.129455253082725</v>
      </c>
      <c r="N1073" s="61" t="s">
        <v>29</v>
      </c>
      <c r="O1073" s="24">
        <f t="shared" si="69"/>
        <v>1</v>
      </c>
      <c r="P1073" s="163">
        <f t="shared" si="70"/>
        <v>1</v>
      </c>
      <c r="Q1073" s="166">
        <v>23</v>
      </c>
      <c r="R1073" s="166">
        <v>1</v>
      </c>
      <c r="S1073" s="166">
        <v>1</v>
      </c>
      <c r="T1073" s="20"/>
      <c r="U1073" s="20"/>
      <c r="V1073" s="20"/>
      <c r="W1073" s="20"/>
      <c r="X1073" s="20"/>
      <c r="Y1073" s="20"/>
      <c r="Z1073" s="6"/>
      <c r="AA1073" s="6"/>
      <c r="AB1073" s="111"/>
      <c r="AC1073" s="24"/>
      <c r="AI1073" s="111"/>
      <c r="AM1073" s="111"/>
    </row>
    <row r="1074" spans="1:39" x14ac:dyDescent="0.25">
      <c r="A1074" s="10"/>
      <c r="B1074" s="10"/>
      <c r="C1074" s="2" t="s">
        <v>680</v>
      </c>
      <c r="D1074" s="51" t="s">
        <v>1829</v>
      </c>
      <c r="E1074" s="38" t="s">
        <v>31</v>
      </c>
      <c r="F1074" s="38">
        <v>1</v>
      </c>
      <c r="G1074" s="41">
        <v>0.63246824958586423</v>
      </c>
      <c r="H1074" s="41">
        <v>0.66928715606076705</v>
      </c>
      <c r="I1074" s="57" t="s">
        <v>9</v>
      </c>
      <c r="J1074" s="58">
        <v>3089.8867662399298</v>
      </c>
      <c r="K1074" s="59">
        <v>0.60461148681394905</v>
      </c>
      <c r="L1074" s="26">
        <v>1.9982160270575613</v>
      </c>
      <c r="M1074" s="60">
        <v>38.41725654131681</v>
      </c>
      <c r="N1074" s="61" t="s">
        <v>29</v>
      </c>
      <c r="O1074" s="24">
        <f t="shared" si="69"/>
        <v>0</v>
      </c>
      <c r="P1074" s="163">
        <f t="shared" si="70"/>
        <v>1</v>
      </c>
      <c r="Q1074" s="166">
        <v>24</v>
      </c>
      <c r="R1074" s="166">
        <v>1</v>
      </c>
      <c r="S1074" s="166">
        <v>1</v>
      </c>
      <c r="T1074" s="20"/>
      <c r="U1074" s="20"/>
      <c r="V1074" s="20"/>
      <c r="W1074" s="20"/>
      <c r="X1074" s="20"/>
      <c r="Y1074" s="20"/>
      <c r="Z1074" s="6"/>
      <c r="AA1074" s="6"/>
      <c r="AB1074" s="111"/>
      <c r="AC1074" s="24"/>
      <c r="AI1074" s="111"/>
      <c r="AM1074" s="111"/>
    </row>
    <row r="1075" spans="1:39" x14ac:dyDescent="0.25">
      <c r="A1075" s="10"/>
      <c r="B1075" s="10"/>
      <c r="C1075" s="2" t="s">
        <v>680</v>
      </c>
      <c r="D1075" s="51" t="s">
        <v>1829</v>
      </c>
      <c r="E1075" s="38" t="s">
        <v>32</v>
      </c>
      <c r="F1075" s="38">
        <v>1</v>
      </c>
      <c r="G1075" s="41">
        <v>0.64115477372676977</v>
      </c>
      <c r="H1075" s="41">
        <v>0.66927162623904746</v>
      </c>
      <c r="I1075" s="57" t="s">
        <v>9</v>
      </c>
      <c r="J1075" s="58">
        <v>3089.8867662399298</v>
      </c>
      <c r="K1075" s="59">
        <v>0.60461148681394905</v>
      </c>
      <c r="L1075" s="26">
        <v>2.025660174284154</v>
      </c>
      <c r="M1075" s="60">
        <v>38.690631613989524</v>
      </c>
      <c r="N1075" s="61" t="s">
        <v>29</v>
      </c>
      <c r="O1075" s="24">
        <f t="shared" si="69"/>
        <v>0</v>
      </c>
      <c r="P1075" s="163">
        <f t="shared" si="70"/>
        <v>1</v>
      </c>
      <c r="Q1075" s="166">
        <v>25</v>
      </c>
      <c r="R1075" s="166">
        <v>1</v>
      </c>
      <c r="S1075" s="166">
        <v>1</v>
      </c>
      <c r="T1075" s="20"/>
      <c r="U1075" s="20"/>
      <c r="V1075" s="20"/>
      <c r="W1075" s="20"/>
      <c r="X1075" s="20"/>
      <c r="Y1075" s="20"/>
      <c r="Z1075" s="6"/>
      <c r="AA1075" s="6"/>
      <c r="AB1075" s="111"/>
      <c r="AC1075" s="24"/>
      <c r="AI1075" s="111"/>
      <c r="AM1075" s="111"/>
    </row>
    <row r="1076" spans="1:39" x14ac:dyDescent="0.25">
      <c r="A1076" s="10"/>
      <c r="B1076" s="10"/>
      <c r="C1076" s="2" t="s">
        <v>680</v>
      </c>
      <c r="D1076" s="51" t="s">
        <v>1829</v>
      </c>
      <c r="E1076" s="38" t="s">
        <v>33</v>
      </c>
      <c r="F1076" s="38">
        <v>1</v>
      </c>
      <c r="G1076" s="41">
        <v>0.64156332477674538</v>
      </c>
      <c r="H1076" s="41">
        <v>0.67560812475798215</v>
      </c>
      <c r="I1076" s="57" t="s">
        <v>9</v>
      </c>
      <c r="J1076" s="58">
        <v>3089.8867662399298</v>
      </c>
      <c r="K1076" s="59">
        <v>0.60461148681394905</v>
      </c>
      <c r="L1076" s="26">
        <v>2.0269509477837993</v>
      </c>
      <c r="M1076" s="60">
        <v>38.515033772588033</v>
      </c>
      <c r="N1076" s="61" t="s">
        <v>29</v>
      </c>
      <c r="O1076" s="24">
        <f t="shared" si="69"/>
        <v>0</v>
      </c>
      <c r="P1076" s="163">
        <f t="shared" si="70"/>
        <v>1</v>
      </c>
      <c r="Q1076" s="166">
        <v>26</v>
      </c>
      <c r="R1076" s="166">
        <v>1</v>
      </c>
      <c r="S1076" s="166">
        <v>1</v>
      </c>
      <c r="T1076" s="20"/>
      <c r="U1076" s="20"/>
      <c r="V1076" s="20"/>
      <c r="W1076" s="20"/>
      <c r="X1076" s="20"/>
      <c r="Y1076" s="20"/>
      <c r="Z1076" s="6"/>
      <c r="AA1076" s="6"/>
      <c r="AB1076" s="111"/>
      <c r="AC1076" s="24"/>
      <c r="AI1076" s="111"/>
      <c r="AM1076" s="111"/>
    </row>
    <row r="1077" spans="1:39" x14ac:dyDescent="0.25">
      <c r="A1077" s="10"/>
      <c r="B1077" s="10"/>
      <c r="C1077" s="8"/>
      <c r="D1077" s="66"/>
      <c r="E1077" s="66"/>
      <c r="F1077" s="66"/>
      <c r="G1077" s="81"/>
      <c r="H1077" s="81"/>
      <c r="I1077" s="63"/>
      <c r="J1077" s="64"/>
      <c r="K1077" s="65"/>
      <c r="L1077" s="50"/>
      <c r="M1077" s="73"/>
      <c r="N1077" s="74"/>
      <c r="O1077" s="163"/>
      <c r="P1077" s="163"/>
      <c r="Q1077" s="169"/>
      <c r="R1077" s="169"/>
      <c r="S1077" s="169"/>
      <c r="T1077" s="93"/>
      <c r="U1077" s="93"/>
      <c r="V1077" s="93"/>
      <c r="W1077" s="93"/>
      <c r="X1077" s="93"/>
      <c r="Y1077" s="93"/>
      <c r="Z1077" s="97"/>
      <c r="AA1077" s="97"/>
      <c r="AB1077" s="111"/>
      <c r="AC1077" s="112"/>
      <c r="AD1077" s="112"/>
      <c r="AE1077" s="112"/>
      <c r="AF1077" s="112"/>
      <c r="AG1077" s="112"/>
      <c r="AH1077" s="112"/>
      <c r="AI1077" s="111"/>
      <c r="AJ1077" s="112"/>
      <c r="AK1077" s="112"/>
      <c r="AL1077" s="112"/>
      <c r="AM1077" s="111"/>
    </row>
    <row r="1078" spans="1:39" x14ac:dyDescent="0.25">
      <c r="A1078" s="10"/>
      <c r="B1078" s="10"/>
      <c r="C1078" s="2" t="s">
        <v>681</v>
      </c>
      <c r="D1078" s="51" t="s">
        <v>622</v>
      </c>
      <c r="E1078" s="38" t="s">
        <v>30</v>
      </c>
      <c r="F1078" s="38">
        <v>1</v>
      </c>
      <c r="G1078" s="41">
        <v>0.67628420816509649</v>
      </c>
      <c r="H1078" s="41">
        <v>0.67922192749778953</v>
      </c>
      <c r="I1078" s="57" t="s">
        <v>9</v>
      </c>
      <c r="J1078" s="58">
        <v>3089.8867662399298</v>
      </c>
      <c r="K1078" s="59">
        <v>0.60461148681394905</v>
      </c>
      <c r="L1078" s="26">
        <f t="shared" si="68"/>
        <v>2.1366478783500833</v>
      </c>
      <c r="M1078" s="60">
        <v>39.453899840703279</v>
      </c>
      <c r="N1078" s="61" t="s">
        <v>29</v>
      </c>
      <c r="O1078" s="24">
        <f t="shared" si="69"/>
        <v>1</v>
      </c>
      <c r="P1078" s="163">
        <f t="shared" si="70"/>
        <v>1</v>
      </c>
      <c r="Q1078" s="166">
        <v>1</v>
      </c>
      <c r="R1078" s="166">
        <v>1</v>
      </c>
      <c r="S1078" s="166">
        <v>1</v>
      </c>
      <c r="T1078" s="27">
        <f>AVERAGE(L1078:L1085)</f>
        <v>2.1212769425132043</v>
      </c>
      <c r="U1078" s="27">
        <f>STDEVA(L1078:L1085)</f>
        <v>4.5414802722361494E-2</v>
      </c>
      <c r="V1078" s="24">
        <f>978*T1078/AA1078</f>
        <v>1037.3044248889569</v>
      </c>
      <c r="W1078" s="24">
        <f>978*U1078/AA1078</f>
        <v>22.207838531234771</v>
      </c>
      <c r="X1078" s="27">
        <f>AVERAGE(M1078:M1085)</f>
        <v>39.184915607764523</v>
      </c>
      <c r="Y1078" s="27">
        <f>STDEVA(M1078:M1085)</f>
        <v>0.16970979578537634</v>
      </c>
      <c r="Z1078" s="6">
        <v>34</v>
      </c>
      <c r="AA1078" s="6">
        <v>2</v>
      </c>
      <c r="AB1078" s="111"/>
      <c r="AC1078" s="25">
        <f>SUM(O1078:O1085)</f>
        <v>2</v>
      </c>
      <c r="AD1078" s="25">
        <f>SUM(P1078:P1085)</f>
        <v>3</v>
      </c>
      <c r="AE1078" s="25">
        <f>SUM(R1078:R1085)</f>
        <v>8</v>
      </c>
      <c r="AF1078" s="24">
        <v>2</v>
      </c>
      <c r="AG1078" s="23">
        <v>3</v>
      </c>
      <c r="AH1078" s="25">
        <f>SUM(S1078:S1085)</f>
        <v>8</v>
      </c>
      <c r="AI1078" s="111"/>
      <c r="AJ1078" s="23">
        <v>1</v>
      </c>
      <c r="AM1078" s="111"/>
    </row>
    <row r="1079" spans="1:39" x14ac:dyDescent="0.25">
      <c r="A1079" s="10"/>
      <c r="B1079" s="10"/>
      <c r="C1079" s="2" t="s">
        <v>681</v>
      </c>
      <c r="D1079" s="51" t="s">
        <v>622</v>
      </c>
      <c r="E1079" s="38" t="s">
        <v>30</v>
      </c>
      <c r="F1079" s="38">
        <v>2</v>
      </c>
      <c r="G1079" s="41">
        <v>0.65589412126808255</v>
      </c>
      <c r="H1079" s="41">
        <v>0.67409443408265435</v>
      </c>
      <c r="I1079" s="57" t="s">
        <v>9</v>
      </c>
      <c r="J1079" s="58">
        <v>3089.8867662399298</v>
      </c>
      <c r="K1079" s="59">
        <v>0.60461148681394905</v>
      </c>
      <c r="L1079" s="26">
        <f t="shared" si="68"/>
        <v>2.0722275719435745</v>
      </c>
      <c r="M1079" s="60">
        <v>38.999736786224837</v>
      </c>
      <c r="N1079" s="61" t="s">
        <v>29</v>
      </c>
      <c r="O1079" s="24">
        <f t="shared" si="69"/>
        <v>0</v>
      </c>
      <c r="P1079" s="163">
        <f t="shared" si="70"/>
        <v>0</v>
      </c>
      <c r="Q1079" s="166">
        <v>2</v>
      </c>
      <c r="R1079" s="166">
        <v>1</v>
      </c>
      <c r="S1079" s="166">
        <v>1</v>
      </c>
      <c r="T1079" s="20"/>
      <c r="U1079" s="20"/>
      <c r="V1079" s="20"/>
      <c r="W1079" s="20"/>
      <c r="X1079" s="20"/>
      <c r="Y1079" s="20"/>
      <c r="Z1079" s="6"/>
      <c r="AA1079" s="6"/>
      <c r="AB1079" s="111"/>
      <c r="AC1079" s="24"/>
      <c r="AI1079" s="111"/>
      <c r="AM1079" s="111"/>
    </row>
    <row r="1080" spans="1:39" x14ac:dyDescent="0.25">
      <c r="A1080" s="10"/>
      <c r="B1080" s="10"/>
      <c r="C1080" s="2" t="s">
        <v>681</v>
      </c>
      <c r="D1080" s="51" t="s">
        <v>622</v>
      </c>
      <c r="E1080" s="38" t="s">
        <v>30</v>
      </c>
      <c r="F1080" s="38">
        <v>3</v>
      </c>
      <c r="G1080" s="41">
        <v>0.67030263796730871</v>
      </c>
      <c r="H1080" s="41">
        <v>0.68047599455644514</v>
      </c>
      <c r="I1080" s="57" t="s">
        <v>9</v>
      </c>
      <c r="J1080" s="58">
        <v>3089.8867662399298</v>
      </c>
      <c r="K1080" s="59">
        <v>0.60461148681394905</v>
      </c>
      <c r="L1080" s="26">
        <f t="shared" si="68"/>
        <v>2.1177497448168729</v>
      </c>
      <c r="M1080" s="60">
        <v>39.242944359858654</v>
      </c>
      <c r="N1080" s="61" t="s">
        <v>29</v>
      </c>
      <c r="O1080" s="24">
        <f t="shared" si="69"/>
        <v>0</v>
      </c>
      <c r="P1080" s="163">
        <f t="shared" si="70"/>
        <v>0</v>
      </c>
      <c r="Q1080" s="166">
        <v>3</v>
      </c>
      <c r="R1080" s="166">
        <v>1</v>
      </c>
      <c r="S1080" s="166">
        <v>1</v>
      </c>
      <c r="T1080" s="20"/>
      <c r="U1080" s="20"/>
      <c r="V1080" s="20"/>
      <c r="W1080" s="20"/>
      <c r="X1080" s="20"/>
      <c r="Y1080" s="20"/>
      <c r="Z1080" s="6"/>
      <c r="AA1080" s="6"/>
      <c r="AB1080" s="111"/>
      <c r="AC1080" s="24"/>
      <c r="AI1080" s="111"/>
      <c r="AM1080" s="111"/>
    </row>
    <row r="1081" spans="1:39" x14ac:dyDescent="0.25">
      <c r="A1081" s="10"/>
      <c r="B1081" s="10"/>
      <c r="C1081" s="2" t="s">
        <v>681</v>
      </c>
      <c r="D1081" s="39" t="s">
        <v>621</v>
      </c>
      <c r="E1081" s="38" t="s">
        <v>30</v>
      </c>
      <c r="F1081" s="38">
        <v>1</v>
      </c>
      <c r="G1081" s="41">
        <v>1.2308060272662043</v>
      </c>
      <c r="H1081" s="41">
        <v>1.2041408078136127</v>
      </c>
      <c r="I1081" s="57" t="s">
        <v>12</v>
      </c>
      <c r="J1081" s="58">
        <v>1696.80766954417</v>
      </c>
      <c r="K1081" s="59">
        <v>0.61279470700705407</v>
      </c>
      <c r="L1081" s="26">
        <f t="shared" ref="L1081:L1203" si="71">G1081*J1081/978</f>
        <v>2.1354203545874091</v>
      </c>
      <c r="M1081" s="60">
        <v>39.155087316563133</v>
      </c>
      <c r="N1081" s="61" t="s">
        <v>29</v>
      </c>
      <c r="O1081" s="24">
        <f t="shared" si="69"/>
        <v>1</v>
      </c>
      <c r="P1081" s="163">
        <f t="shared" si="70"/>
        <v>1</v>
      </c>
      <c r="Q1081" s="166">
        <v>4</v>
      </c>
      <c r="R1081" s="166">
        <v>1</v>
      </c>
      <c r="S1081" s="166">
        <v>1</v>
      </c>
      <c r="T1081" s="20"/>
      <c r="U1081" s="20"/>
      <c r="V1081" s="20"/>
      <c r="W1081" s="20"/>
      <c r="X1081" s="20"/>
      <c r="Y1081" s="20"/>
      <c r="Z1081" s="6"/>
      <c r="AA1081" s="6"/>
      <c r="AB1081" s="111"/>
      <c r="AC1081" s="24"/>
      <c r="AI1081" s="111"/>
      <c r="AM1081" s="111"/>
    </row>
    <row r="1082" spans="1:39" x14ac:dyDescent="0.25">
      <c r="A1082" s="10"/>
      <c r="B1082" s="10"/>
      <c r="C1082" s="2" t="s">
        <v>681</v>
      </c>
      <c r="D1082" s="39" t="s">
        <v>621</v>
      </c>
      <c r="E1082" s="38" t="s">
        <v>30</v>
      </c>
      <c r="F1082" s="38">
        <v>2</v>
      </c>
      <c r="G1082" s="41">
        <v>1.2318882989841562</v>
      </c>
      <c r="H1082" s="41">
        <v>1.212673232807461</v>
      </c>
      <c r="I1082" s="57" t="s">
        <v>12</v>
      </c>
      <c r="J1082" s="58">
        <v>1696.80766954417</v>
      </c>
      <c r="K1082" s="59">
        <v>0.61279470700705407</v>
      </c>
      <c r="L1082" s="26">
        <f t="shared" si="71"/>
        <v>2.1372980713067871</v>
      </c>
      <c r="M1082" s="60">
        <v>39.032853246223588</v>
      </c>
      <c r="N1082" s="61" t="s">
        <v>29</v>
      </c>
      <c r="O1082" s="24">
        <f t="shared" ref="O1082:O1145" si="72">IF(D1082=D1081,0,1)</f>
        <v>0</v>
      </c>
      <c r="P1082" s="163">
        <f t="shared" ref="P1082:P1145" si="73">IF(F1082=1,1,0)</f>
        <v>0</v>
      </c>
      <c r="Q1082" s="166">
        <v>5</v>
      </c>
      <c r="R1082" s="166">
        <v>1</v>
      </c>
      <c r="S1082" s="166">
        <v>1</v>
      </c>
      <c r="T1082" s="20"/>
      <c r="U1082" s="20"/>
      <c r="V1082" s="20"/>
      <c r="W1082" s="20"/>
      <c r="X1082" s="20"/>
      <c r="Y1082" s="20"/>
      <c r="Z1082" s="6"/>
      <c r="AA1082" s="6"/>
      <c r="AB1082" s="111"/>
      <c r="AC1082" s="24"/>
      <c r="AI1082" s="111"/>
      <c r="AM1082" s="111"/>
    </row>
    <row r="1083" spans="1:39" x14ac:dyDescent="0.25">
      <c r="A1083" s="10"/>
      <c r="B1083" s="10"/>
      <c r="C1083" s="2" t="s">
        <v>681</v>
      </c>
      <c r="D1083" s="39" t="s">
        <v>621</v>
      </c>
      <c r="E1083" s="38" t="s">
        <v>30</v>
      </c>
      <c r="F1083" s="38">
        <v>3</v>
      </c>
      <c r="G1083" s="41">
        <v>1.2708990702175103</v>
      </c>
      <c r="H1083" s="41">
        <v>1.2277990578083036</v>
      </c>
      <c r="I1083" s="57" t="s">
        <v>12</v>
      </c>
      <c r="J1083" s="58">
        <v>1696.80766954417</v>
      </c>
      <c r="K1083" s="59">
        <v>0.61279470700705396</v>
      </c>
      <c r="L1083" s="26">
        <f t="shared" si="71"/>
        <v>2.2049808686724193</v>
      </c>
      <c r="M1083" s="60">
        <v>39.40318265850604</v>
      </c>
      <c r="N1083" s="61" t="s">
        <v>29</v>
      </c>
      <c r="O1083" s="24">
        <f t="shared" si="72"/>
        <v>0</v>
      </c>
      <c r="P1083" s="163">
        <f t="shared" si="73"/>
        <v>0</v>
      </c>
      <c r="Q1083" s="166">
        <v>6</v>
      </c>
      <c r="R1083" s="166">
        <v>1</v>
      </c>
      <c r="S1083" s="166">
        <v>1</v>
      </c>
      <c r="T1083" s="20"/>
      <c r="U1083" s="20"/>
      <c r="V1083" s="20"/>
      <c r="W1083" s="20"/>
      <c r="X1083" s="20"/>
      <c r="Y1083" s="20"/>
      <c r="Z1083" s="6"/>
      <c r="AA1083" s="6"/>
      <c r="AB1083" s="111"/>
      <c r="AC1083" s="24"/>
      <c r="AI1083" s="111"/>
      <c r="AM1083" s="111"/>
    </row>
    <row r="1084" spans="1:39" x14ac:dyDescent="0.25">
      <c r="A1084" s="10"/>
      <c r="B1084" s="10"/>
      <c r="C1084" s="2" t="s">
        <v>681</v>
      </c>
      <c r="D1084" s="39" t="s">
        <v>621</v>
      </c>
      <c r="E1084" s="38" t="s">
        <v>31</v>
      </c>
      <c r="F1084" s="38">
        <v>1</v>
      </c>
      <c r="G1084" s="41">
        <v>1.2157082225642462</v>
      </c>
      <c r="H1084" s="41">
        <v>1.1902248111404388</v>
      </c>
      <c r="I1084" s="57" t="s">
        <v>12</v>
      </c>
      <c r="J1084" s="58">
        <v>1696.80766954417</v>
      </c>
      <c r="K1084" s="59">
        <v>0.61279470700705396</v>
      </c>
      <c r="L1084" s="26">
        <f t="shared" si="71"/>
        <v>2.1092260081543186</v>
      </c>
      <c r="M1084" s="60">
        <v>39.140900002144697</v>
      </c>
      <c r="N1084" s="61" t="s">
        <v>29</v>
      </c>
      <c r="O1084" s="24">
        <f t="shared" si="72"/>
        <v>0</v>
      </c>
      <c r="P1084" s="163">
        <f t="shared" si="73"/>
        <v>1</v>
      </c>
      <c r="Q1084" s="166">
        <v>7</v>
      </c>
      <c r="R1084" s="166">
        <v>1</v>
      </c>
      <c r="S1084" s="166">
        <v>1</v>
      </c>
      <c r="T1084" s="20"/>
      <c r="U1084" s="20"/>
      <c r="V1084" s="20"/>
      <c r="W1084" s="20"/>
      <c r="X1084" s="20"/>
      <c r="Y1084" s="20"/>
      <c r="Z1084" s="6"/>
      <c r="AA1084" s="6"/>
      <c r="AB1084" s="111"/>
      <c r="AC1084" s="24"/>
      <c r="AI1084" s="111"/>
      <c r="AM1084" s="111"/>
    </row>
    <row r="1085" spans="1:39" x14ac:dyDescent="0.25">
      <c r="A1085" s="10"/>
      <c r="B1085" s="10"/>
      <c r="C1085" s="2" t="s">
        <v>681</v>
      </c>
      <c r="D1085" s="39" t="s">
        <v>621</v>
      </c>
      <c r="E1085" s="38" t="s">
        <v>31</v>
      </c>
      <c r="F1085" s="38">
        <v>2</v>
      </c>
      <c r="G1085" s="41">
        <v>1.1854133190501697</v>
      </c>
      <c r="H1085" s="41">
        <v>1.1658703687009826</v>
      </c>
      <c r="I1085" s="57" t="s">
        <v>12</v>
      </c>
      <c r="J1085" s="58">
        <v>1696.80766954417</v>
      </c>
      <c r="K1085" s="59">
        <v>0.61279470700705396</v>
      </c>
      <c r="L1085" s="26">
        <f t="shared" si="71"/>
        <v>2.0566650422741697</v>
      </c>
      <c r="M1085" s="60">
        <v>39.050720651891965</v>
      </c>
      <c r="N1085" s="61" t="s">
        <v>29</v>
      </c>
      <c r="O1085" s="24">
        <f t="shared" si="72"/>
        <v>0</v>
      </c>
      <c r="P1085" s="163">
        <f t="shared" si="73"/>
        <v>0</v>
      </c>
      <c r="Q1085" s="166">
        <v>8</v>
      </c>
      <c r="R1085" s="166">
        <v>1</v>
      </c>
      <c r="S1085" s="166">
        <v>1</v>
      </c>
      <c r="T1085" s="20"/>
      <c r="U1085" s="20"/>
      <c r="V1085" s="20"/>
      <c r="W1085" s="20"/>
      <c r="X1085" s="20"/>
      <c r="Y1085" s="20"/>
      <c r="Z1085" s="6"/>
      <c r="AA1085" s="6"/>
      <c r="AB1085" s="111"/>
      <c r="AC1085" s="24"/>
      <c r="AI1085" s="111"/>
      <c r="AM1085" s="111"/>
    </row>
    <row r="1086" spans="1:39" x14ac:dyDescent="0.25">
      <c r="A1086" s="10"/>
      <c r="B1086" s="10"/>
      <c r="C1086" s="8"/>
      <c r="D1086" s="62"/>
      <c r="E1086" s="62"/>
      <c r="F1086" s="62"/>
      <c r="G1086" s="81"/>
      <c r="H1086" s="81"/>
      <c r="I1086" s="63"/>
      <c r="J1086" s="64"/>
      <c r="K1086" s="65"/>
      <c r="L1086" s="50"/>
      <c r="M1086" s="73"/>
      <c r="N1086" s="74"/>
      <c r="O1086" s="163"/>
      <c r="P1086" s="163"/>
      <c r="Q1086" s="169"/>
      <c r="R1086" s="169"/>
      <c r="S1086" s="169"/>
      <c r="T1086" s="93"/>
      <c r="U1086" s="93"/>
      <c r="V1086" s="93"/>
      <c r="W1086" s="93"/>
      <c r="X1086" s="93"/>
      <c r="Y1086" s="93"/>
      <c r="Z1086" s="97"/>
      <c r="AA1086" s="97"/>
      <c r="AB1086" s="111"/>
      <c r="AC1086" s="112"/>
      <c r="AD1086" s="112"/>
      <c r="AE1086" s="112"/>
      <c r="AF1086" s="112"/>
      <c r="AG1086" s="112"/>
      <c r="AH1086" s="112"/>
      <c r="AI1086" s="111"/>
      <c r="AJ1086" s="112"/>
      <c r="AK1086" s="112"/>
      <c r="AL1086" s="112"/>
      <c r="AM1086" s="111"/>
    </row>
    <row r="1087" spans="1:39" x14ac:dyDescent="0.25">
      <c r="A1087" s="10"/>
      <c r="B1087" s="10"/>
      <c r="C1087" s="2" t="s">
        <v>74</v>
      </c>
      <c r="D1087" t="s">
        <v>508</v>
      </c>
      <c r="E1087" s="38" t="s">
        <v>30</v>
      </c>
      <c r="F1087" s="38">
        <v>1</v>
      </c>
      <c r="G1087" s="41">
        <v>1.3560000000000001</v>
      </c>
      <c r="H1087" s="41">
        <v>1.3122440333286258</v>
      </c>
      <c r="I1087" s="57" t="s">
        <v>12</v>
      </c>
      <c r="J1087" s="58">
        <v>1696.80766954417</v>
      </c>
      <c r="K1087" s="59">
        <v>0.61279470700705407</v>
      </c>
      <c r="L1087" s="26">
        <f t="shared" si="71"/>
        <v>2.3526290387544937</v>
      </c>
      <c r="M1087" s="60">
        <v>39.369766673694919</v>
      </c>
      <c r="N1087" t="s">
        <v>14</v>
      </c>
      <c r="O1087" s="24">
        <f t="shared" si="72"/>
        <v>1</v>
      </c>
      <c r="P1087" s="163">
        <f t="shared" si="73"/>
        <v>1</v>
      </c>
      <c r="Q1087" s="166">
        <v>1</v>
      </c>
      <c r="R1087" s="166">
        <v>1</v>
      </c>
      <c r="S1087" s="166"/>
      <c r="T1087" s="27">
        <f>AVERAGE(L1087:L1134)</f>
        <v>2.2553053216867962</v>
      </c>
      <c r="U1087" s="27">
        <f>STDEVA(L1087:L1134)</f>
        <v>6.1663713602090123E-2</v>
      </c>
      <c r="V1087" s="24">
        <f>978*T1087/AA1087</f>
        <v>1102.8443023048433</v>
      </c>
      <c r="W1087" s="24">
        <f>978*U1087/AA1087</f>
        <v>30.153555951422071</v>
      </c>
      <c r="X1087" s="27">
        <f>AVERAGE(M1087:M1134)</f>
        <v>39.001741864594678</v>
      </c>
      <c r="Y1087" s="27">
        <f>STDEVA(M1087:M1134)</f>
        <v>0.3509671441599036</v>
      </c>
      <c r="Z1087" s="6">
        <v>34</v>
      </c>
      <c r="AA1087" s="6">
        <v>2</v>
      </c>
      <c r="AB1087" s="111"/>
      <c r="AC1087" s="25">
        <f>SUM(O1087:O1134)</f>
        <v>5</v>
      </c>
      <c r="AD1087" s="25">
        <f>SUM(P1087:P1134)</f>
        <v>24</v>
      </c>
      <c r="AE1087" s="25">
        <f>SUM(R1087:R1134)</f>
        <v>48</v>
      </c>
      <c r="AF1087" s="24">
        <v>4</v>
      </c>
      <c r="AG1087" s="23">
        <v>21</v>
      </c>
      <c r="AH1087" s="25">
        <f>SUM(S1087:S1134)</f>
        <v>39</v>
      </c>
      <c r="AI1087" s="111"/>
      <c r="AK1087" s="23">
        <v>1</v>
      </c>
      <c r="AM1087" s="111"/>
    </row>
    <row r="1088" spans="1:39" x14ac:dyDescent="0.25">
      <c r="A1088" s="10"/>
      <c r="B1088" s="10"/>
      <c r="C1088" s="2" t="s">
        <v>74</v>
      </c>
      <c r="D1088" t="s">
        <v>508</v>
      </c>
      <c r="E1088" s="38" t="s">
        <v>30</v>
      </c>
      <c r="F1088" s="38">
        <v>2</v>
      </c>
      <c r="G1088" s="41">
        <v>1.302</v>
      </c>
      <c r="H1088" s="41">
        <v>1.2938872569590154</v>
      </c>
      <c r="I1088" s="57" t="s">
        <v>12</v>
      </c>
      <c r="J1088" s="58">
        <v>1696.80766954417</v>
      </c>
      <c r="K1088" s="59">
        <v>0.61279470700705407</v>
      </c>
      <c r="L1088" s="26">
        <f t="shared" si="71"/>
        <v>2.2589402717244473</v>
      </c>
      <c r="M1088" s="60">
        <v>38.844960635468532</v>
      </c>
      <c r="N1088" t="s">
        <v>14</v>
      </c>
      <c r="O1088" s="24">
        <f t="shared" si="72"/>
        <v>0</v>
      </c>
      <c r="P1088" s="163">
        <f t="shared" si="73"/>
        <v>0</v>
      </c>
      <c r="Q1088" s="166">
        <v>2</v>
      </c>
      <c r="R1088" s="166">
        <v>1</v>
      </c>
      <c r="S1088" s="166"/>
      <c r="T1088" s="20"/>
      <c r="U1088" s="20"/>
      <c r="V1088" s="20"/>
      <c r="W1088" s="20"/>
      <c r="X1088" s="20"/>
      <c r="Y1088" s="20"/>
      <c r="Z1088" s="6"/>
      <c r="AA1088" s="6"/>
      <c r="AB1088" s="111"/>
      <c r="AC1088" s="24"/>
      <c r="AI1088" s="111"/>
      <c r="AM1088" s="111"/>
    </row>
    <row r="1089" spans="1:39" x14ac:dyDescent="0.25">
      <c r="A1089" s="10"/>
      <c r="B1089" s="10"/>
      <c r="C1089" s="2" t="s">
        <v>74</v>
      </c>
      <c r="D1089" t="s">
        <v>508</v>
      </c>
      <c r="E1089" s="38" t="s">
        <v>30</v>
      </c>
      <c r="F1089" s="38">
        <v>3</v>
      </c>
      <c r="G1089" s="41">
        <v>1.3069999999999999</v>
      </c>
      <c r="H1089" s="41">
        <v>1.3048938934603724</v>
      </c>
      <c r="I1089" s="57" t="s">
        <v>12</v>
      </c>
      <c r="J1089" s="58">
        <v>1696.80766954417</v>
      </c>
      <c r="K1089" s="59">
        <v>0.61279470700705407</v>
      </c>
      <c r="L1089" s="26">
        <f t="shared" si="71"/>
        <v>2.2676151575605625</v>
      </c>
      <c r="M1089" s="60">
        <v>38.752666520948111</v>
      </c>
      <c r="N1089" t="s">
        <v>14</v>
      </c>
      <c r="O1089" s="24">
        <f t="shared" si="72"/>
        <v>0</v>
      </c>
      <c r="P1089" s="163">
        <f t="shared" si="73"/>
        <v>0</v>
      </c>
      <c r="Q1089" s="166">
        <v>3</v>
      </c>
      <c r="R1089" s="166">
        <v>1</v>
      </c>
      <c r="S1089" s="166"/>
      <c r="T1089" s="20"/>
      <c r="U1089" s="20"/>
      <c r="V1089" s="20"/>
      <c r="W1089" s="20"/>
      <c r="X1089" s="20"/>
      <c r="Y1089" s="20"/>
      <c r="Z1089" s="6"/>
      <c r="AA1089" s="6"/>
      <c r="AB1089" s="111"/>
      <c r="AC1089" s="24"/>
      <c r="AD1089" s="25"/>
      <c r="AI1089" s="111"/>
      <c r="AM1089" s="111"/>
    </row>
    <row r="1090" spans="1:39" x14ac:dyDescent="0.25">
      <c r="A1090" s="10"/>
      <c r="B1090" s="10"/>
      <c r="C1090" s="2" t="s">
        <v>74</v>
      </c>
      <c r="D1090" t="s">
        <v>508</v>
      </c>
      <c r="E1090" s="38" t="s">
        <v>31</v>
      </c>
      <c r="F1090" s="38">
        <v>1</v>
      </c>
      <c r="G1090" s="41">
        <v>1.33</v>
      </c>
      <c r="H1090" s="41">
        <v>1.2710997442455243</v>
      </c>
      <c r="I1090" s="57" t="s">
        <v>12</v>
      </c>
      <c r="J1090" s="58">
        <v>1696.80766954417</v>
      </c>
      <c r="K1090" s="59">
        <v>0.61279470700705407</v>
      </c>
      <c r="L1090" s="26">
        <f t="shared" si="71"/>
        <v>2.3075196324066938</v>
      </c>
      <c r="M1090" s="60">
        <v>39.614695535383369</v>
      </c>
      <c r="N1090" t="s">
        <v>14</v>
      </c>
      <c r="O1090" s="24">
        <f t="shared" si="72"/>
        <v>0</v>
      </c>
      <c r="P1090" s="163">
        <f t="shared" si="73"/>
        <v>1</v>
      </c>
      <c r="Q1090" s="166">
        <v>4</v>
      </c>
      <c r="R1090" s="166">
        <v>1</v>
      </c>
      <c r="S1090" s="166"/>
      <c r="T1090" s="20"/>
      <c r="U1090" s="20"/>
      <c r="V1090" s="20"/>
      <c r="W1090" s="20"/>
      <c r="X1090" s="20"/>
      <c r="Y1090" s="20"/>
      <c r="Z1090" s="6"/>
      <c r="AA1090" s="6"/>
      <c r="AB1090" s="111"/>
      <c r="AC1090" s="24"/>
      <c r="AI1090" s="111"/>
      <c r="AM1090" s="111"/>
    </row>
    <row r="1091" spans="1:39" x14ac:dyDescent="0.25">
      <c r="A1091" s="10"/>
      <c r="B1091" s="10"/>
      <c r="C1091" s="2" t="s">
        <v>74</v>
      </c>
      <c r="D1091" t="s">
        <v>508</v>
      </c>
      <c r="E1091" s="38" t="s">
        <v>31</v>
      </c>
      <c r="F1091" s="38">
        <v>2</v>
      </c>
      <c r="G1091" s="41">
        <v>1.329</v>
      </c>
      <c r="H1091" s="41">
        <v>1.2739865850102072</v>
      </c>
      <c r="I1091" s="57" t="s">
        <v>12</v>
      </c>
      <c r="J1091" s="58">
        <v>1696.80766954417</v>
      </c>
      <c r="K1091" s="59">
        <v>0.61279470700705407</v>
      </c>
      <c r="L1091" s="26">
        <f t="shared" si="71"/>
        <v>2.3057846552394703</v>
      </c>
      <c r="M1091" s="60">
        <v>39.555608205771776</v>
      </c>
      <c r="N1091" t="s">
        <v>14</v>
      </c>
      <c r="O1091" s="24">
        <f t="shared" si="72"/>
        <v>0</v>
      </c>
      <c r="P1091" s="163">
        <f t="shared" si="73"/>
        <v>0</v>
      </c>
      <c r="Q1091" s="166">
        <v>5</v>
      </c>
      <c r="R1091" s="166">
        <v>1</v>
      </c>
      <c r="S1091" s="166"/>
      <c r="T1091" s="20"/>
      <c r="U1091" s="20"/>
      <c r="V1091" s="20"/>
      <c r="W1091" s="20"/>
      <c r="X1091" s="20"/>
      <c r="Y1091" s="20"/>
      <c r="Z1091" s="6"/>
      <c r="AA1091" s="6"/>
      <c r="AB1091" s="111"/>
      <c r="AC1091" s="24"/>
      <c r="AI1091" s="111"/>
      <c r="AM1091" s="111"/>
    </row>
    <row r="1092" spans="1:39" x14ac:dyDescent="0.25">
      <c r="A1092" s="10"/>
      <c r="B1092" s="10"/>
      <c r="C1092" s="2" t="s">
        <v>74</v>
      </c>
      <c r="D1092" t="s">
        <v>508</v>
      </c>
      <c r="E1092" s="38" t="s">
        <v>31</v>
      </c>
      <c r="F1092" s="38">
        <v>3</v>
      </c>
      <c r="G1092" s="41">
        <v>1.278</v>
      </c>
      <c r="H1092" s="41">
        <v>1.2837729816147081</v>
      </c>
      <c r="I1092" s="57" t="s">
        <v>12</v>
      </c>
      <c r="J1092" s="58">
        <v>1696.80766954417</v>
      </c>
      <c r="K1092" s="59">
        <v>0.61279470700705407</v>
      </c>
      <c r="L1092" s="26">
        <f t="shared" si="71"/>
        <v>2.2173008197110935</v>
      </c>
      <c r="M1092" s="60">
        <v>38.630595916273869</v>
      </c>
      <c r="N1092" t="s">
        <v>14</v>
      </c>
      <c r="O1092" s="24">
        <f t="shared" si="72"/>
        <v>0</v>
      </c>
      <c r="P1092" s="163">
        <f t="shared" si="73"/>
        <v>0</v>
      </c>
      <c r="Q1092" s="166">
        <v>6</v>
      </c>
      <c r="R1092" s="166">
        <v>1</v>
      </c>
      <c r="S1092" s="166"/>
      <c r="T1092" s="20"/>
      <c r="U1092" s="20"/>
      <c r="V1092" s="20"/>
      <c r="W1092" s="20"/>
      <c r="X1092" s="20"/>
      <c r="Y1092" s="20"/>
      <c r="Z1092" s="6"/>
      <c r="AA1092" s="6"/>
      <c r="AB1092" s="111"/>
      <c r="AC1092" s="24"/>
      <c r="AI1092" s="111"/>
      <c r="AM1092" s="111"/>
    </row>
    <row r="1093" spans="1:39" x14ac:dyDescent="0.25">
      <c r="A1093" s="10"/>
      <c r="B1093" s="10"/>
      <c r="C1093" s="2" t="s">
        <v>74</v>
      </c>
      <c r="D1093" t="s">
        <v>508</v>
      </c>
      <c r="E1093" s="38" t="s">
        <v>32</v>
      </c>
      <c r="F1093" s="38">
        <v>1</v>
      </c>
      <c r="G1093" s="41">
        <v>1.3160000000000001</v>
      </c>
      <c r="H1093" s="41">
        <v>1.2876239110844099</v>
      </c>
      <c r="I1093" s="57" t="s">
        <v>12</v>
      </c>
      <c r="J1093" s="58">
        <v>1696.80766954417</v>
      </c>
      <c r="K1093" s="59">
        <v>0.61279470700705407</v>
      </c>
      <c r="L1093" s="26">
        <f t="shared" si="71"/>
        <v>2.2832299520655703</v>
      </c>
      <c r="M1093" s="60">
        <v>39.153019267900021</v>
      </c>
      <c r="N1093" t="s">
        <v>14</v>
      </c>
      <c r="O1093" s="24">
        <f t="shared" si="72"/>
        <v>0</v>
      </c>
      <c r="P1093" s="163">
        <f t="shared" si="73"/>
        <v>1</v>
      </c>
      <c r="Q1093" s="166">
        <v>7</v>
      </c>
      <c r="R1093" s="166">
        <v>1</v>
      </c>
      <c r="S1093" s="166"/>
      <c r="T1093" s="20"/>
      <c r="U1093" s="20"/>
      <c r="V1093" s="20"/>
      <c r="W1093" s="20"/>
      <c r="X1093" s="20"/>
      <c r="Y1093" s="20"/>
      <c r="Z1093" s="6"/>
      <c r="AA1093" s="6"/>
      <c r="AB1093" s="111"/>
      <c r="AC1093" s="24"/>
      <c r="AI1093" s="111"/>
      <c r="AM1093" s="111"/>
    </row>
    <row r="1094" spans="1:39" x14ac:dyDescent="0.25">
      <c r="A1094" s="10"/>
      <c r="B1094" s="10"/>
      <c r="C1094" s="2" t="s">
        <v>74</v>
      </c>
      <c r="D1094" t="s">
        <v>508</v>
      </c>
      <c r="E1094" s="38" t="s">
        <v>32</v>
      </c>
      <c r="F1094" s="38">
        <v>2</v>
      </c>
      <c r="G1094" s="41">
        <v>1.3460000000000001</v>
      </c>
      <c r="H1094" s="41">
        <v>1.3026915722900427</v>
      </c>
      <c r="I1094" s="57" t="s">
        <v>12</v>
      </c>
      <c r="J1094" s="58">
        <v>1696.80766954417</v>
      </c>
      <c r="K1094" s="59">
        <v>0.61279470700705407</v>
      </c>
      <c r="L1094" s="26">
        <f t="shared" si="71"/>
        <v>2.3352792670822629</v>
      </c>
      <c r="M1094" s="60">
        <v>39.367882880886704</v>
      </c>
      <c r="N1094" t="s">
        <v>14</v>
      </c>
      <c r="O1094" s="24">
        <f t="shared" si="72"/>
        <v>0</v>
      </c>
      <c r="P1094" s="163">
        <f t="shared" si="73"/>
        <v>0</v>
      </c>
      <c r="Q1094" s="166">
        <v>8</v>
      </c>
      <c r="R1094" s="166">
        <v>1</v>
      </c>
      <c r="S1094" s="166"/>
      <c r="T1094" s="20"/>
      <c r="U1094" s="20"/>
      <c r="V1094" s="20"/>
      <c r="W1094" s="20"/>
      <c r="X1094" s="20"/>
      <c r="Y1094" s="20"/>
      <c r="Z1094" s="6"/>
      <c r="AA1094" s="6"/>
      <c r="AB1094" s="111"/>
      <c r="AC1094" s="24"/>
      <c r="AI1094" s="111"/>
      <c r="AM1094" s="111"/>
    </row>
    <row r="1095" spans="1:39" x14ac:dyDescent="0.25">
      <c r="A1095" s="10"/>
      <c r="B1095" s="10"/>
      <c r="C1095" s="2" t="s">
        <v>74</v>
      </c>
      <c r="D1095" t="s">
        <v>508</v>
      </c>
      <c r="E1095" s="38" t="s">
        <v>32</v>
      </c>
      <c r="F1095" s="38">
        <v>3</v>
      </c>
      <c r="G1095" s="41">
        <v>1.296</v>
      </c>
      <c r="H1095" s="41">
        <v>1.289200115506786</v>
      </c>
      <c r="I1095" s="57" t="s">
        <v>12</v>
      </c>
      <c r="J1095" s="58">
        <v>1696.80766954417</v>
      </c>
      <c r="K1095" s="59">
        <v>0.61279470700705407</v>
      </c>
      <c r="L1095" s="26">
        <f t="shared" si="71"/>
        <v>2.2485304087211091</v>
      </c>
      <c r="M1095" s="60">
        <v>38.825277857839154</v>
      </c>
      <c r="N1095" t="s">
        <v>14</v>
      </c>
      <c r="O1095" s="24">
        <f t="shared" si="72"/>
        <v>0</v>
      </c>
      <c r="P1095" s="163">
        <f t="shared" si="73"/>
        <v>0</v>
      </c>
      <c r="Q1095" s="166">
        <v>9</v>
      </c>
      <c r="R1095" s="166">
        <v>1</v>
      </c>
      <c r="S1095" s="166"/>
      <c r="T1095" s="20"/>
      <c r="U1095" s="20"/>
      <c r="V1095" s="20"/>
      <c r="W1095" s="20"/>
      <c r="X1095" s="20"/>
      <c r="Y1095" s="20"/>
      <c r="Z1095" s="6"/>
      <c r="AA1095" s="6"/>
      <c r="AB1095" s="111"/>
      <c r="AC1095" s="24"/>
      <c r="AI1095" s="111"/>
      <c r="AM1095" s="111"/>
    </row>
    <row r="1096" spans="1:39" x14ac:dyDescent="0.25">
      <c r="A1096" s="10"/>
      <c r="B1096" s="10"/>
      <c r="C1096" s="2" t="s">
        <v>74</v>
      </c>
      <c r="D1096" t="s">
        <v>958</v>
      </c>
      <c r="E1096" s="38" t="s">
        <v>30</v>
      </c>
      <c r="F1096" s="38">
        <v>1</v>
      </c>
      <c r="G1096" s="41">
        <v>0.70280051410403832</v>
      </c>
      <c r="H1096" s="41">
        <v>0.73552553444180524</v>
      </c>
      <c r="I1096" s="57" t="s">
        <v>9</v>
      </c>
      <c r="J1096" s="58">
        <v>3089.8867662399298</v>
      </c>
      <c r="K1096" s="59">
        <v>0.60461148681394905</v>
      </c>
      <c r="L1096" s="26">
        <f t="shared" si="71"/>
        <v>2.2204233208964079</v>
      </c>
      <c r="M1096" s="60">
        <v>38.638877483313053</v>
      </c>
      <c r="N1096" s="61" t="s">
        <v>29</v>
      </c>
      <c r="O1096" s="24">
        <f t="shared" si="72"/>
        <v>1</v>
      </c>
      <c r="P1096" s="163">
        <f t="shared" si="73"/>
        <v>1</v>
      </c>
      <c r="Q1096" s="166">
        <v>10</v>
      </c>
      <c r="R1096" s="166">
        <v>1</v>
      </c>
      <c r="S1096" s="166">
        <v>1</v>
      </c>
      <c r="T1096" s="20"/>
      <c r="U1096" s="20"/>
      <c r="V1096" s="20"/>
      <c r="W1096" s="20"/>
      <c r="X1096" s="20"/>
      <c r="Y1096" s="20"/>
      <c r="Z1096" s="6"/>
      <c r="AA1096" s="6"/>
      <c r="AB1096" s="111"/>
      <c r="AC1096" s="24"/>
      <c r="AI1096" s="111"/>
      <c r="AM1096" s="111"/>
    </row>
    <row r="1097" spans="1:39" x14ac:dyDescent="0.25">
      <c r="A1097" s="10"/>
      <c r="B1097" s="10"/>
      <c r="C1097" s="2" t="s">
        <v>74</v>
      </c>
      <c r="D1097" t="s">
        <v>958</v>
      </c>
      <c r="E1097" s="38" t="s">
        <v>30</v>
      </c>
      <c r="F1097" s="38">
        <v>2</v>
      </c>
      <c r="G1097" s="41">
        <v>0.69008720056129103</v>
      </c>
      <c r="H1097" s="41">
        <v>0.71849330274550438</v>
      </c>
      <c r="I1097" s="57" t="s">
        <v>9</v>
      </c>
      <c r="J1097" s="58">
        <v>3089.8867662399298</v>
      </c>
      <c r="K1097" s="59">
        <v>0.60461148681394905</v>
      </c>
      <c r="L1097" s="26">
        <f t="shared" si="71"/>
        <v>2.1802569617238174</v>
      </c>
      <c r="M1097" s="60">
        <v>38.742081156120292</v>
      </c>
      <c r="N1097" s="61" t="s">
        <v>29</v>
      </c>
      <c r="O1097" s="24">
        <f t="shared" si="72"/>
        <v>0</v>
      </c>
      <c r="P1097" s="163">
        <f t="shared" si="73"/>
        <v>0</v>
      </c>
      <c r="Q1097" s="166">
        <v>11</v>
      </c>
      <c r="R1097" s="166">
        <v>1</v>
      </c>
      <c r="S1097" s="166">
        <v>1</v>
      </c>
      <c r="T1097" s="20"/>
      <c r="U1097" s="20"/>
      <c r="V1097" s="20"/>
      <c r="W1097" s="20"/>
      <c r="X1097" s="20"/>
      <c r="Y1097" s="20"/>
      <c r="Z1097" s="6"/>
      <c r="AA1097" s="6"/>
      <c r="AB1097" s="111"/>
      <c r="AC1097" s="24"/>
      <c r="AI1097" s="111"/>
      <c r="AM1097" s="111"/>
    </row>
    <row r="1098" spans="1:39" x14ac:dyDescent="0.25">
      <c r="A1098" s="10"/>
      <c r="B1098" s="10"/>
      <c r="C1098" s="2" t="s">
        <v>74</v>
      </c>
      <c r="D1098" t="s">
        <v>958</v>
      </c>
      <c r="E1098" s="38" t="s">
        <v>31</v>
      </c>
      <c r="F1098" s="38">
        <v>1</v>
      </c>
      <c r="G1098" s="41">
        <v>0.72028365974086228</v>
      </c>
      <c r="H1098" s="41">
        <v>0.75400209455415912</v>
      </c>
      <c r="I1098" s="57" t="s">
        <v>9</v>
      </c>
      <c r="J1098" s="58">
        <v>3089.8867662399298</v>
      </c>
      <c r="K1098" s="59">
        <v>0.60461148681394905</v>
      </c>
      <c r="L1098" s="26">
        <f t="shared" si="71"/>
        <v>2.2756594562087473</v>
      </c>
      <c r="M1098" s="60">
        <v>38.63412696118538</v>
      </c>
      <c r="N1098" s="61" t="s">
        <v>29</v>
      </c>
      <c r="O1098" s="24">
        <f t="shared" si="72"/>
        <v>0</v>
      </c>
      <c r="P1098" s="163">
        <f t="shared" si="73"/>
        <v>1</v>
      </c>
      <c r="Q1098" s="166">
        <v>12</v>
      </c>
      <c r="R1098" s="166">
        <v>1</v>
      </c>
      <c r="S1098" s="166">
        <v>1</v>
      </c>
      <c r="T1098" s="20"/>
      <c r="U1098" s="20"/>
      <c r="V1098" s="20"/>
      <c r="W1098" s="20"/>
      <c r="X1098" s="20"/>
      <c r="Y1098" s="20"/>
      <c r="Z1098" s="6"/>
      <c r="AA1098" s="6"/>
      <c r="AB1098" s="111"/>
      <c r="AC1098" s="24"/>
      <c r="AI1098" s="111"/>
      <c r="AM1098" s="111"/>
    </row>
    <row r="1099" spans="1:39" x14ac:dyDescent="0.25">
      <c r="A1099" s="10"/>
      <c r="B1099" s="10"/>
      <c r="C1099" s="2" t="s">
        <v>74</v>
      </c>
      <c r="D1099" t="s">
        <v>958</v>
      </c>
      <c r="E1099" s="38" t="s">
        <v>31</v>
      </c>
      <c r="F1099" s="38">
        <v>2</v>
      </c>
      <c r="G1099" s="41">
        <v>0.69314614272108366</v>
      </c>
      <c r="H1099" s="41">
        <v>0.72214976216050331</v>
      </c>
      <c r="I1099" s="57" t="s">
        <v>9</v>
      </c>
      <c r="J1099" s="58">
        <v>3089.8867662399298</v>
      </c>
      <c r="K1099" s="59">
        <v>0.60461148681394905</v>
      </c>
      <c r="L1099" s="26">
        <f t="shared" ref="L1099:L1119" si="74">G1099*J1099/978</f>
        <v>2.1899213634602557</v>
      </c>
      <c r="M1099" s="60">
        <v>38.729062888165799</v>
      </c>
      <c r="N1099" s="61" t="s">
        <v>29</v>
      </c>
      <c r="O1099" s="24">
        <f t="shared" si="72"/>
        <v>0</v>
      </c>
      <c r="P1099" s="163">
        <f t="shared" si="73"/>
        <v>0</v>
      </c>
      <c r="Q1099" s="166">
        <v>13</v>
      </c>
      <c r="R1099" s="166">
        <v>1</v>
      </c>
      <c r="S1099" s="166">
        <v>1</v>
      </c>
      <c r="T1099" s="20"/>
      <c r="U1099" s="20"/>
      <c r="V1099" s="20"/>
      <c r="W1099" s="20"/>
      <c r="X1099" s="20"/>
      <c r="Y1099" s="20"/>
      <c r="Z1099" s="6"/>
      <c r="AA1099" s="6"/>
      <c r="AB1099" s="111"/>
      <c r="AC1099" s="24"/>
      <c r="AI1099" s="111"/>
      <c r="AM1099" s="111"/>
    </row>
    <row r="1100" spans="1:39" x14ac:dyDescent="0.25">
      <c r="A1100" s="10"/>
      <c r="B1100" s="10"/>
      <c r="C1100" s="2" t="s">
        <v>74</v>
      </c>
      <c r="D1100" t="s">
        <v>958</v>
      </c>
      <c r="E1100" s="38" t="s">
        <v>32</v>
      </c>
      <c r="F1100" s="38">
        <v>1</v>
      </c>
      <c r="G1100" s="41">
        <v>0.69033403259641757</v>
      </c>
      <c r="H1100" s="41">
        <v>0.72598629249497049</v>
      </c>
      <c r="I1100" s="57" t="s">
        <v>9</v>
      </c>
      <c r="J1100" s="58">
        <v>3089.8867662399298</v>
      </c>
      <c r="K1100" s="59">
        <v>0.60461148681394905</v>
      </c>
      <c r="L1100" s="26">
        <f t="shared" si="74"/>
        <v>2.1810368012318149</v>
      </c>
      <c r="M1100" s="60">
        <v>38.542053405510956</v>
      </c>
      <c r="N1100" s="61" t="s">
        <v>29</v>
      </c>
      <c r="O1100" s="24">
        <f t="shared" si="72"/>
        <v>0</v>
      </c>
      <c r="P1100" s="163">
        <f t="shared" si="73"/>
        <v>1</v>
      </c>
      <c r="Q1100" s="166">
        <v>14</v>
      </c>
      <c r="R1100" s="166">
        <v>1</v>
      </c>
      <c r="S1100" s="166">
        <v>1</v>
      </c>
      <c r="T1100" s="20"/>
      <c r="U1100" s="20"/>
      <c r="V1100" s="20"/>
      <c r="W1100" s="20"/>
      <c r="X1100" s="20"/>
      <c r="Y1100" s="20"/>
      <c r="Z1100" s="6"/>
      <c r="AA1100" s="6"/>
      <c r="AB1100" s="111"/>
      <c r="AC1100" s="24"/>
      <c r="AI1100" s="111"/>
      <c r="AM1100" s="111"/>
    </row>
    <row r="1101" spans="1:39" x14ac:dyDescent="0.25">
      <c r="A1101" s="10"/>
      <c r="B1101" s="10"/>
      <c r="C1101" s="2" t="s">
        <v>74</v>
      </c>
      <c r="D1101" t="s">
        <v>958</v>
      </c>
      <c r="E1101" s="38" t="s">
        <v>32</v>
      </c>
      <c r="F1101" s="38">
        <v>2</v>
      </c>
      <c r="G1101" s="41">
        <v>0.69107119614733825</v>
      </c>
      <c r="H1101" s="41">
        <v>0.7238058142417052</v>
      </c>
      <c r="I1101" s="57" t="s">
        <v>9</v>
      </c>
      <c r="J1101" s="58">
        <v>3089.8867662399298</v>
      </c>
      <c r="K1101" s="59">
        <v>0.60461148681394905</v>
      </c>
      <c r="L1101" s="26">
        <f t="shared" si="74"/>
        <v>2.1833657909051727</v>
      </c>
      <c r="M1101" s="60">
        <v>38.623535516771611</v>
      </c>
      <c r="N1101" s="61" t="s">
        <v>29</v>
      </c>
      <c r="O1101" s="24">
        <f t="shared" si="72"/>
        <v>0</v>
      </c>
      <c r="P1101" s="163">
        <f t="shared" si="73"/>
        <v>0</v>
      </c>
      <c r="Q1101" s="166">
        <v>15</v>
      </c>
      <c r="R1101" s="166">
        <v>1</v>
      </c>
      <c r="S1101" s="166">
        <v>1</v>
      </c>
      <c r="T1101" s="20"/>
      <c r="U1101" s="20"/>
      <c r="V1101" s="20"/>
      <c r="W1101" s="20"/>
      <c r="X1101" s="20"/>
      <c r="Y1101" s="20"/>
      <c r="Z1101" s="6"/>
      <c r="AA1101" s="6"/>
      <c r="AB1101" s="111"/>
      <c r="AC1101" s="24"/>
      <c r="AI1101" s="111"/>
      <c r="AM1101" s="111"/>
    </row>
    <row r="1102" spans="1:39" x14ac:dyDescent="0.25">
      <c r="A1102" s="10"/>
      <c r="B1102" s="10"/>
      <c r="C1102" s="2" t="s">
        <v>74</v>
      </c>
      <c r="D1102" t="s">
        <v>958</v>
      </c>
      <c r="E1102" s="38" t="s">
        <v>33</v>
      </c>
      <c r="F1102" s="38">
        <v>1</v>
      </c>
      <c r="G1102" s="41">
        <v>0.71181139436335517</v>
      </c>
      <c r="H1102" s="41">
        <v>0.74182066585172945</v>
      </c>
      <c r="I1102" s="57" t="s">
        <v>9</v>
      </c>
      <c r="J1102" s="58">
        <v>3089.8867662399298</v>
      </c>
      <c r="K1102" s="59">
        <v>0.60461148681394905</v>
      </c>
      <c r="L1102" s="26">
        <f t="shared" si="74"/>
        <v>2.2488922367097373</v>
      </c>
      <c r="M1102" s="60">
        <v>38.723026251379636</v>
      </c>
      <c r="N1102" s="61" t="s">
        <v>29</v>
      </c>
      <c r="O1102" s="24">
        <f t="shared" si="72"/>
        <v>0</v>
      </c>
      <c r="P1102" s="163">
        <f t="shared" si="73"/>
        <v>1</v>
      </c>
      <c r="Q1102" s="166">
        <v>16</v>
      </c>
      <c r="R1102" s="166">
        <v>1</v>
      </c>
      <c r="S1102" s="166">
        <v>1</v>
      </c>
      <c r="T1102" s="20"/>
      <c r="U1102" s="20"/>
      <c r="V1102" s="20"/>
      <c r="W1102" s="20"/>
      <c r="X1102" s="20"/>
      <c r="Y1102" s="20"/>
      <c r="Z1102" s="6"/>
      <c r="AA1102" s="6"/>
      <c r="AB1102" s="111"/>
      <c r="AC1102" s="24"/>
      <c r="AI1102" s="111"/>
      <c r="AM1102" s="111"/>
    </row>
    <row r="1103" spans="1:39" x14ac:dyDescent="0.25">
      <c r="A1103" s="10"/>
      <c r="B1103" s="10"/>
      <c r="C1103" s="2" t="s">
        <v>74</v>
      </c>
      <c r="D1103" t="s">
        <v>958</v>
      </c>
      <c r="E1103" s="38" t="s">
        <v>33</v>
      </c>
      <c r="F1103" s="38">
        <v>2</v>
      </c>
      <c r="G1103" s="41">
        <v>0.69748888307611823</v>
      </c>
      <c r="H1103" s="41">
        <v>0.72186658271242177</v>
      </c>
      <c r="I1103" s="57" t="s">
        <v>9</v>
      </c>
      <c r="J1103" s="58">
        <v>3089.8867662399298</v>
      </c>
      <c r="K1103" s="59">
        <v>0.60461148681394905</v>
      </c>
      <c r="L1103" s="26">
        <f t="shared" si="74"/>
        <v>2.2036417887692923</v>
      </c>
      <c r="M1103" s="60">
        <v>38.861171654642703</v>
      </c>
      <c r="N1103" s="61" t="s">
        <v>29</v>
      </c>
      <c r="O1103" s="24">
        <f t="shared" si="72"/>
        <v>0</v>
      </c>
      <c r="P1103" s="163">
        <f t="shared" si="73"/>
        <v>0</v>
      </c>
      <c r="Q1103" s="166">
        <v>17</v>
      </c>
      <c r="R1103" s="166">
        <v>1</v>
      </c>
      <c r="S1103" s="166">
        <v>1</v>
      </c>
      <c r="T1103" s="20"/>
      <c r="U1103" s="20"/>
      <c r="V1103" s="20"/>
      <c r="W1103" s="20"/>
      <c r="X1103" s="20"/>
      <c r="Y1103" s="20"/>
      <c r="Z1103" s="6"/>
      <c r="AA1103" s="6"/>
      <c r="AB1103" s="111"/>
      <c r="AC1103" s="24"/>
      <c r="AI1103" s="111"/>
      <c r="AM1103" s="111"/>
    </row>
    <row r="1104" spans="1:39" x14ac:dyDescent="0.25">
      <c r="A1104" s="10"/>
      <c r="B1104" s="10"/>
      <c r="C1104" s="2" t="s">
        <v>74</v>
      </c>
      <c r="D1104" t="s">
        <v>958</v>
      </c>
      <c r="E1104" s="38" t="s">
        <v>34</v>
      </c>
      <c r="F1104" s="38">
        <v>1</v>
      </c>
      <c r="G1104" s="41">
        <v>0.71557042769005541</v>
      </c>
      <c r="H1104" s="41">
        <v>0.71761528072544867</v>
      </c>
      <c r="I1104" s="57" t="s">
        <v>9</v>
      </c>
      <c r="J1104" s="58">
        <v>3089.8867662399298</v>
      </c>
      <c r="K1104" s="59">
        <v>0.60461148681394905</v>
      </c>
      <c r="L1104" s="26">
        <f t="shared" si="74"/>
        <v>2.260768501873363</v>
      </c>
      <c r="M1104" s="60">
        <v>39.48294218541578</v>
      </c>
      <c r="N1104" s="61" t="s">
        <v>29</v>
      </c>
      <c r="O1104" s="24">
        <f t="shared" si="72"/>
        <v>0</v>
      </c>
      <c r="P1104" s="163">
        <f t="shared" si="73"/>
        <v>1</v>
      </c>
      <c r="Q1104" s="166">
        <v>18</v>
      </c>
      <c r="R1104" s="166">
        <v>1</v>
      </c>
      <c r="S1104" s="166">
        <v>1</v>
      </c>
      <c r="T1104" s="20"/>
      <c r="U1104" s="20"/>
      <c r="V1104" s="20"/>
      <c r="W1104" s="20"/>
      <c r="X1104" s="20"/>
      <c r="Y1104" s="20"/>
      <c r="Z1104" s="6"/>
      <c r="AA1104" s="6"/>
      <c r="AB1104" s="111"/>
      <c r="AC1104" s="24"/>
      <c r="AI1104" s="111"/>
      <c r="AM1104" s="111"/>
    </row>
    <row r="1105" spans="1:39" x14ac:dyDescent="0.25">
      <c r="A1105" s="10"/>
      <c r="B1105" s="10"/>
      <c r="C1105" s="2" t="s">
        <v>74</v>
      </c>
      <c r="D1105" t="s">
        <v>958</v>
      </c>
      <c r="E1105" s="38" t="s">
        <v>34</v>
      </c>
      <c r="F1105" s="38">
        <v>2</v>
      </c>
      <c r="G1105" s="41">
        <v>0.72187970463832518</v>
      </c>
      <c r="H1105" s="41">
        <v>0.7194508399420142</v>
      </c>
      <c r="I1105" s="57" t="s">
        <v>9</v>
      </c>
      <c r="J1105" s="58">
        <v>3089.8867662399298</v>
      </c>
      <c r="K1105" s="59">
        <v>0.60461148681394905</v>
      </c>
      <c r="L1105" s="26">
        <f t="shared" si="74"/>
        <v>2.280701989958231</v>
      </c>
      <c r="M1105" s="60">
        <v>39.604796168147303</v>
      </c>
      <c r="N1105" s="61" t="s">
        <v>29</v>
      </c>
      <c r="O1105" s="24">
        <f t="shared" si="72"/>
        <v>0</v>
      </c>
      <c r="P1105" s="163">
        <f t="shared" si="73"/>
        <v>0</v>
      </c>
      <c r="Q1105" s="166">
        <v>19</v>
      </c>
      <c r="R1105" s="166">
        <v>1</v>
      </c>
      <c r="S1105" s="166">
        <v>1</v>
      </c>
      <c r="T1105" s="20"/>
      <c r="U1105" s="20"/>
      <c r="V1105" s="20"/>
      <c r="W1105" s="20"/>
      <c r="X1105" s="20"/>
      <c r="Y1105" s="20"/>
      <c r="Z1105" s="6"/>
      <c r="AA1105" s="6"/>
      <c r="AB1105" s="111"/>
      <c r="AC1105" s="24"/>
      <c r="AI1105" s="111"/>
      <c r="AM1105" s="111"/>
    </row>
    <row r="1106" spans="1:39" x14ac:dyDescent="0.25">
      <c r="A1106" s="10"/>
      <c r="B1106" s="10"/>
      <c r="C1106" s="2" t="s">
        <v>74</v>
      </c>
      <c r="D1106" t="s">
        <v>958</v>
      </c>
      <c r="E1106" s="38" t="s">
        <v>518</v>
      </c>
      <c r="F1106" s="38">
        <v>1</v>
      </c>
      <c r="G1106" s="41">
        <v>0.67023615123728175</v>
      </c>
      <c r="H1106" s="41">
        <v>0.70440122122740223</v>
      </c>
      <c r="I1106" s="57" t="s">
        <v>9</v>
      </c>
      <c r="J1106" s="58">
        <v>3089.8867662399298</v>
      </c>
      <c r="K1106" s="59">
        <v>0.60461148681394905</v>
      </c>
      <c r="L1106" s="26">
        <f t="shared" si="74"/>
        <v>2.1175396870794079</v>
      </c>
      <c r="M1106" s="60">
        <v>38.554810388523251</v>
      </c>
      <c r="N1106" s="61" t="s">
        <v>29</v>
      </c>
      <c r="O1106" s="24">
        <f t="shared" si="72"/>
        <v>0</v>
      </c>
      <c r="P1106" s="163">
        <f t="shared" si="73"/>
        <v>1</v>
      </c>
      <c r="Q1106" s="166">
        <v>20</v>
      </c>
      <c r="R1106" s="166">
        <v>1</v>
      </c>
      <c r="S1106" s="166">
        <v>1</v>
      </c>
      <c r="T1106" s="20"/>
      <c r="U1106" s="20"/>
      <c r="V1106" s="20"/>
      <c r="W1106" s="20"/>
      <c r="X1106" s="20"/>
      <c r="Y1106" s="20"/>
      <c r="Z1106" s="6"/>
      <c r="AA1106" s="6"/>
      <c r="AB1106" s="111"/>
      <c r="AC1106" s="24"/>
      <c r="AI1106" s="111"/>
      <c r="AM1106" s="111"/>
    </row>
    <row r="1107" spans="1:39" x14ac:dyDescent="0.25">
      <c r="A1107" s="10"/>
      <c r="B1107" s="10"/>
      <c r="C1107" s="2" t="s">
        <v>74</v>
      </c>
      <c r="D1107" t="s">
        <v>958</v>
      </c>
      <c r="E1107" s="38" t="s">
        <v>518</v>
      </c>
      <c r="F1107" s="38">
        <v>2</v>
      </c>
      <c r="G1107" s="41">
        <v>0.66311480735494777</v>
      </c>
      <c r="H1107" s="41">
        <v>0.69546319910916343</v>
      </c>
      <c r="I1107" s="57" t="s">
        <v>9</v>
      </c>
      <c r="J1107" s="58">
        <v>3089.8867662399298</v>
      </c>
      <c r="K1107" s="59">
        <v>0.60461148681394905</v>
      </c>
      <c r="L1107" s="26">
        <f t="shared" si="74"/>
        <v>2.0950405600652289</v>
      </c>
      <c r="M1107" s="60">
        <v>38.596565798545235</v>
      </c>
      <c r="N1107" s="61" t="s">
        <v>29</v>
      </c>
      <c r="O1107" s="24">
        <f t="shared" si="72"/>
        <v>0</v>
      </c>
      <c r="P1107" s="163">
        <f t="shared" si="73"/>
        <v>0</v>
      </c>
      <c r="Q1107" s="166">
        <v>21</v>
      </c>
      <c r="R1107" s="166">
        <v>1</v>
      </c>
      <c r="S1107" s="166">
        <v>1</v>
      </c>
      <c r="T1107" s="20"/>
      <c r="U1107" s="20"/>
      <c r="V1107" s="20"/>
      <c r="W1107" s="20"/>
      <c r="X1107" s="20"/>
      <c r="Y1107" s="20"/>
      <c r="Z1107" s="6"/>
      <c r="AA1107" s="6"/>
      <c r="AB1107" s="111"/>
      <c r="AC1107" s="24"/>
      <c r="AI1107" s="111"/>
      <c r="AM1107" s="111"/>
    </row>
    <row r="1108" spans="1:39" x14ac:dyDescent="0.25">
      <c r="A1108" s="10"/>
      <c r="B1108" s="10"/>
      <c r="C1108" s="2" t="s">
        <v>74</v>
      </c>
      <c r="D1108" t="s">
        <v>958</v>
      </c>
      <c r="E1108" s="38" t="s">
        <v>519</v>
      </c>
      <c r="F1108" s="38">
        <v>1</v>
      </c>
      <c r="G1108" s="41">
        <v>0.69476794715800461</v>
      </c>
      <c r="H1108" s="41">
        <v>0.71549402457498745</v>
      </c>
      <c r="I1108" s="57" t="s">
        <v>9</v>
      </c>
      <c r="J1108" s="58">
        <v>3089.8867662399298</v>
      </c>
      <c r="K1108" s="59">
        <v>0.60461148681394905</v>
      </c>
      <c r="L1108" s="26">
        <f t="shared" si="74"/>
        <v>2.1950452817292447</v>
      </c>
      <c r="M1108" s="60">
        <v>38.95960668797742</v>
      </c>
      <c r="N1108" s="61" t="s">
        <v>29</v>
      </c>
      <c r="O1108" s="24">
        <f t="shared" si="72"/>
        <v>0</v>
      </c>
      <c r="P1108" s="163">
        <f t="shared" si="73"/>
        <v>1</v>
      </c>
      <c r="Q1108" s="166">
        <v>22</v>
      </c>
      <c r="R1108" s="166">
        <v>1</v>
      </c>
      <c r="S1108" s="166">
        <v>1</v>
      </c>
      <c r="T1108" s="20"/>
      <c r="U1108" s="20"/>
      <c r="V1108" s="20"/>
      <c r="W1108" s="20"/>
      <c r="X1108" s="20"/>
      <c r="Y1108" s="20"/>
      <c r="Z1108" s="6"/>
      <c r="AA1108" s="6"/>
      <c r="AB1108" s="111"/>
      <c r="AC1108" s="24"/>
      <c r="AI1108" s="111"/>
      <c r="AM1108" s="111"/>
    </row>
    <row r="1109" spans="1:39" x14ac:dyDescent="0.25">
      <c r="A1109" s="10"/>
      <c r="B1109" s="10"/>
      <c r="C1109" s="2" t="s">
        <v>74</v>
      </c>
      <c r="D1109" t="s">
        <v>958</v>
      </c>
      <c r="E1109" s="38" t="s">
        <v>519</v>
      </c>
      <c r="F1109" s="38">
        <v>2</v>
      </c>
      <c r="G1109" s="41">
        <v>0.70004830140074059</v>
      </c>
      <c r="H1109" s="41">
        <v>0.71584183580843097</v>
      </c>
      <c r="I1109" s="57" t="s">
        <v>9</v>
      </c>
      <c r="J1109" s="58">
        <v>3089.8867662399298</v>
      </c>
      <c r="K1109" s="59">
        <v>0.60461148681394905</v>
      </c>
      <c r="L1109" s="26">
        <f t="shared" si="74"/>
        <v>2.2117279981870044</v>
      </c>
      <c r="M1109" s="60">
        <v>39.099901347590006</v>
      </c>
      <c r="N1109" s="61" t="s">
        <v>29</v>
      </c>
      <c r="O1109" s="24">
        <f t="shared" si="72"/>
        <v>0</v>
      </c>
      <c r="P1109" s="163">
        <f t="shared" si="73"/>
        <v>0</v>
      </c>
      <c r="Q1109" s="166">
        <v>23</v>
      </c>
      <c r="R1109" s="166">
        <v>1</v>
      </c>
      <c r="S1109" s="166">
        <v>1</v>
      </c>
      <c r="T1109" s="20"/>
      <c r="U1109" s="20"/>
      <c r="V1109" s="20"/>
      <c r="W1109" s="20"/>
      <c r="X1109" s="20"/>
      <c r="Y1109" s="20"/>
      <c r="Z1109" s="6"/>
      <c r="AA1109" s="6"/>
      <c r="AB1109" s="111"/>
      <c r="AC1109" s="24"/>
      <c r="AI1109" s="111"/>
      <c r="AM1109" s="111"/>
    </row>
    <row r="1110" spans="1:39" x14ac:dyDescent="0.25">
      <c r="A1110" s="10"/>
      <c r="B1110" s="10"/>
      <c r="C1110" s="2" t="s">
        <v>74</v>
      </c>
      <c r="D1110" t="s">
        <v>958</v>
      </c>
      <c r="E1110" s="38" t="s">
        <v>520</v>
      </c>
      <c r="F1110" s="38">
        <v>1</v>
      </c>
      <c r="G1110" s="41">
        <v>0.72875194737753157</v>
      </c>
      <c r="H1110" s="41">
        <v>0.73498918475423292</v>
      </c>
      <c r="I1110" s="57" t="s">
        <v>9</v>
      </c>
      <c r="J1110" s="58">
        <v>3089.8867662399298</v>
      </c>
      <c r="K1110" s="59">
        <v>0.60461148681394905</v>
      </c>
      <c r="L1110" s="26">
        <f t="shared" si="74"/>
        <v>2.302414108459522</v>
      </c>
      <c r="M1110" s="60">
        <v>39.371671336978842</v>
      </c>
      <c r="N1110" s="61" t="s">
        <v>29</v>
      </c>
      <c r="O1110" s="24">
        <f t="shared" si="72"/>
        <v>0</v>
      </c>
      <c r="P1110" s="163">
        <f t="shared" si="73"/>
        <v>1</v>
      </c>
      <c r="Q1110" s="166">
        <v>24</v>
      </c>
      <c r="R1110" s="166">
        <v>1</v>
      </c>
      <c r="S1110" s="166">
        <v>1</v>
      </c>
      <c r="T1110" s="20"/>
      <c r="U1110" s="20"/>
      <c r="V1110" s="20"/>
      <c r="W1110" s="20"/>
      <c r="X1110" s="20"/>
      <c r="Y1110" s="20"/>
      <c r="Z1110" s="6"/>
      <c r="AA1110" s="6"/>
      <c r="AB1110" s="111"/>
      <c r="AC1110" s="24"/>
      <c r="AI1110" s="111"/>
      <c r="AM1110" s="111"/>
    </row>
    <row r="1111" spans="1:39" x14ac:dyDescent="0.25">
      <c r="A1111" s="10"/>
      <c r="B1111" s="10"/>
      <c r="C1111" s="2" t="s">
        <v>74</v>
      </c>
      <c r="D1111" t="s">
        <v>958</v>
      </c>
      <c r="E1111" s="38" t="s">
        <v>520</v>
      </c>
      <c r="F1111" s="38">
        <v>2</v>
      </c>
      <c r="G1111" s="41">
        <v>0.72814331156872603</v>
      </c>
      <c r="H1111" s="41">
        <v>0.73300808163569331</v>
      </c>
      <c r="I1111" s="57" t="s">
        <v>9</v>
      </c>
      <c r="J1111" s="58">
        <v>3089.8867662399298</v>
      </c>
      <c r="K1111" s="59">
        <v>0.60461148681394905</v>
      </c>
      <c r="L1111" s="26">
        <f t="shared" si="74"/>
        <v>2.3004911884890844</v>
      </c>
      <c r="M1111" s="60">
        <v>39.408279999972152</v>
      </c>
      <c r="N1111" s="61" t="s">
        <v>29</v>
      </c>
      <c r="O1111" s="24">
        <f t="shared" si="72"/>
        <v>0</v>
      </c>
      <c r="P1111" s="163">
        <f t="shared" si="73"/>
        <v>0</v>
      </c>
      <c r="Q1111" s="166">
        <v>25</v>
      </c>
      <c r="R1111" s="166">
        <v>1</v>
      </c>
      <c r="S1111" s="166">
        <v>1</v>
      </c>
      <c r="T1111" s="20"/>
      <c r="U1111" s="20"/>
      <c r="V1111" s="20"/>
      <c r="W1111" s="20"/>
      <c r="X1111" s="20"/>
      <c r="Y1111" s="20"/>
      <c r="Z1111" s="6"/>
      <c r="AA1111" s="6"/>
      <c r="AB1111" s="111"/>
      <c r="AC1111" s="24"/>
      <c r="AI1111" s="111"/>
      <c r="AM1111" s="111"/>
    </row>
    <row r="1112" spans="1:39" x14ac:dyDescent="0.25">
      <c r="A1112" s="10"/>
      <c r="B1112" s="10"/>
      <c r="C1112" s="2" t="s">
        <v>74</v>
      </c>
      <c r="D1112" t="s">
        <v>958</v>
      </c>
      <c r="E1112" s="38" t="s">
        <v>521</v>
      </c>
      <c r="F1112" s="38">
        <v>1</v>
      </c>
      <c r="G1112" s="41">
        <v>0.72584829657950434</v>
      </c>
      <c r="H1112" s="41">
        <v>0.74387468709701876</v>
      </c>
      <c r="I1112" s="57" t="s">
        <v>9</v>
      </c>
      <c r="J1112" s="58">
        <v>3089.8867662399298</v>
      </c>
      <c r="K1112" s="59">
        <v>0.60461148681394905</v>
      </c>
      <c r="L1112" s="26">
        <f t="shared" si="74"/>
        <v>2.2932403332298632</v>
      </c>
      <c r="M1112" s="60">
        <v>39.055958122447706</v>
      </c>
      <c r="N1112" s="61" t="s">
        <v>29</v>
      </c>
      <c r="O1112" s="24">
        <f t="shared" si="72"/>
        <v>0</v>
      </c>
      <c r="P1112" s="163">
        <f t="shared" si="73"/>
        <v>1</v>
      </c>
      <c r="Q1112" s="166">
        <v>26</v>
      </c>
      <c r="R1112" s="166">
        <v>1</v>
      </c>
      <c r="S1112" s="166">
        <v>1</v>
      </c>
      <c r="T1112" s="20"/>
      <c r="U1112" s="20"/>
      <c r="V1112" s="20"/>
      <c r="W1112" s="20"/>
      <c r="X1112" s="20"/>
      <c r="Y1112" s="20"/>
      <c r="Z1112" s="6"/>
      <c r="AA1112" s="6"/>
      <c r="AB1112" s="111"/>
      <c r="AC1112" s="24"/>
      <c r="AI1112" s="111"/>
      <c r="AM1112" s="111"/>
    </row>
    <row r="1113" spans="1:39" x14ac:dyDescent="0.25">
      <c r="A1113" s="10"/>
      <c r="B1113" s="10"/>
      <c r="C1113" s="2" t="s">
        <v>74</v>
      </c>
      <c r="D1113" t="s">
        <v>958</v>
      </c>
      <c r="E1113" s="38" t="s">
        <v>521</v>
      </c>
      <c r="F1113" s="38">
        <v>2</v>
      </c>
      <c r="G1113" s="41">
        <v>0.72980623420387525</v>
      </c>
      <c r="H1113" s="41">
        <v>0.74719659332860178</v>
      </c>
      <c r="I1113" s="57" t="s">
        <v>9</v>
      </c>
      <c r="J1113" s="58">
        <v>3089.8867662399298</v>
      </c>
      <c r="K1113" s="59">
        <v>0.60461148681394905</v>
      </c>
      <c r="L1113" s="26">
        <f t="shared" si="74"/>
        <v>2.3057450153230605</v>
      </c>
      <c r="M1113" s="60">
        <v>39.075392672693731</v>
      </c>
      <c r="N1113" s="61" t="s">
        <v>29</v>
      </c>
      <c r="O1113" s="24">
        <f t="shared" si="72"/>
        <v>0</v>
      </c>
      <c r="P1113" s="163">
        <f t="shared" si="73"/>
        <v>0</v>
      </c>
      <c r="Q1113" s="166">
        <v>27</v>
      </c>
      <c r="R1113" s="166">
        <v>1</v>
      </c>
      <c r="S1113" s="166">
        <v>1</v>
      </c>
      <c r="T1113" s="20"/>
      <c r="U1113" s="20"/>
      <c r="V1113" s="20"/>
      <c r="W1113" s="20"/>
      <c r="X1113" s="20"/>
      <c r="Y1113" s="20"/>
      <c r="Z1113" s="6"/>
      <c r="AA1113" s="6"/>
      <c r="AB1113" s="111"/>
      <c r="AC1113" s="24"/>
      <c r="AI1113" s="111"/>
      <c r="AM1113" s="111"/>
    </row>
    <row r="1114" spans="1:39" x14ac:dyDescent="0.25">
      <c r="A1114" s="10"/>
      <c r="B1114" s="10"/>
      <c r="C1114" s="2" t="s">
        <v>74</v>
      </c>
      <c r="D1114" t="s">
        <v>958</v>
      </c>
      <c r="E1114" s="38" t="s">
        <v>524</v>
      </c>
      <c r="F1114" s="38">
        <v>1</v>
      </c>
      <c r="G1114" s="41">
        <v>0.75194555594064083</v>
      </c>
      <c r="H1114" s="41">
        <v>0.77094023270940226</v>
      </c>
      <c r="I1114" s="57" t="s">
        <v>9</v>
      </c>
      <c r="J1114" s="58">
        <v>3089.8867662399298</v>
      </c>
      <c r="K1114" s="59">
        <v>0.60461148681394905</v>
      </c>
      <c r="L1114" s="26">
        <f t="shared" si="74"/>
        <v>2.375691842774962</v>
      </c>
      <c r="M1114" s="60">
        <v>39.047737493559012</v>
      </c>
      <c r="N1114" s="61" t="s">
        <v>29</v>
      </c>
      <c r="O1114" s="24">
        <f t="shared" si="72"/>
        <v>0</v>
      </c>
      <c r="P1114" s="163">
        <f t="shared" si="73"/>
        <v>1</v>
      </c>
      <c r="Q1114" s="166">
        <v>28</v>
      </c>
      <c r="R1114" s="166">
        <v>1</v>
      </c>
      <c r="S1114" s="166">
        <v>1</v>
      </c>
      <c r="T1114" s="20"/>
      <c r="U1114" s="20"/>
      <c r="V1114" s="20"/>
      <c r="W1114" s="20"/>
      <c r="X1114" s="20"/>
      <c r="Y1114" s="20"/>
      <c r="Z1114" s="6"/>
      <c r="AA1114" s="6"/>
      <c r="AB1114" s="111"/>
      <c r="AC1114" s="24"/>
      <c r="AI1114" s="111"/>
      <c r="AM1114" s="111"/>
    </row>
    <row r="1115" spans="1:39" x14ac:dyDescent="0.25">
      <c r="A1115" s="10"/>
      <c r="B1115" s="10"/>
      <c r="C1115" s="2" t="s">
        <v>74</v>
      </c>
      <c r="D1115" t="s">
        <v>958</v>
      </c>
      <c r="E1115" s="38" t="s">
        <v>524</v>
      </c>
      <c r="F1115" s="38">
        <v>2</v>
      </c>
      <c r="G1115" s="41">
        <v>0.75722460658082968</v>
      </c>
      <c r="H1115" s="41">
        <v>0.77492406474681852</v>
      </c>
      <c r="I1115" s="57" t="s">
        <v>9</v>
      </c>
      <c r="J1115" s="58">
        <v>3089.8867662399298</v>
      </c>
      <c r="K1115" s="59">
        <v>0.60461148681394905</v>
      </c>
      <c r="L1115" s="26">
        <f t="shared" si="74"/>
        <v>2.3923704406394095</v>
      </c>
      <c r="M1115" s="60">
        <v>39.084177088237752</v>
      </c>
      <c r="N1115" s="61" t="s">
        <v>29</v>
      </c>
      <c r="O1115" s="24">
        <f t="shared" si="72"/>
        <v>0</v>
      </c>
      <c r="P1115" s="163">
        <f t="shared" si="73"/>
        <v>0</v>
      </c>
      <c r="Q1115" s="166">
        <v>29</v>
      </c>
      <c r="R1115" s="166">
        <v>1</v>
      </c>
      <c r="S1115" s="166">
        <v>1</v>
      </c>
      <c r="T1115" s="20"/>
      <c r="U1115" s="20"/>
      <c r="V1115" s="20"/>
      <c r="W1115" s="20"/>
      <c r="X1115" s="20"/>
      <c r="Y1115" s="20"/>
      <c r="Z1115" s="6"/>
      <c r="AA1115" s="6"/>
      <c r="AB1115" s="111"/>
      <c r="AC1115" s="24"/>
      <c r="AI1115" s="111"/>
      <c r="AM1115" s="111"/>
    </row>
    <row r="1116" spans="1:39" x14ac:dyDescent="0.25">
      <c r="A1116" s="10"/>
      <c r="B1116" s="10"/>
      <c r="C1116" s="2" t="s">
        <v>74</v>
      </c>
      <c r="D1116" t="s">
        <v>958</v>
      </c>
      <c r="E1116" s="38" t="s">
        <v>525</v>
      </c>
      <c r="F1116" s="38">
        <v>1</v>
      </c>
      <c r="G1116" s="41">
        <v>0.70047351983074191</v>
      </c>
      <c r="H1116" s="41">
        <v>0.73390977443609018</v>
      </c>
      <c r="I1116" s="57" t="s">
        <v>9</v>
      </c>
      <c r="J1116" s="58">
        <v>3089.8867662399298</v>
      </c>
      <c r="K1116" s="59">
        <v>0.60461148681394905</v>
      </c>
      <c r="L1116" s="26">
        <f t="shared" si="74"/>
        <v>2.2130714304974561</v>
      </c>
      <c r="M1116" s="60">
        <v>38.616558291196711</v>
      </c>
      <c r="N1116" s="61" t="s">
        <v>29</v>
      </c>
      <c r="O1116" s="24">
        <f t="shared" si="72"/>
        <v>0</v>
      </c>
      <c r="P1116" s="163">
        <f t="shared" si="73"/>
        <v>1</v>
      </c>
      <c r="Q1116" s="166">
        <v>30</v>
      </c>
      <c r="R1116" s="166">
        <v>1</v>
      </c>
      <c r="S1116" s="166">
        <v>1</v>
      </c>
      <c r="T1116" s="20"/>
      <c r="U1116" s="20"/>
      <c r="V1116" s="20"/>
      <c r="W1116" s="20"/>
      <c r="X1116" s="20"/>
      <c r="Y1116" s="20"/>
      <c r="Z1116" s="6"/>
      <c r="AA1116" s="6"/>
      <c r="AB1116" s="111"/>
      <c r="AC1116" s="24"/>
      <c r="AI1116" s="111"/>
      <c r="AM1116" s="111"/>
    </row>
    <row r="1117" spans="1:39" x14ac:dyDescent="0.25">
      <c r="A1117" s="10"/>
      <c r="B1117" s="10"/>
      <c r="C1117" s="2" t="s">
        <v>74</v>
      </c>
      <c r="D1117" t="s">
        <v>958</v>
      </c>
      <c r="E1117" s="38" t="s">
        <v>525</v>
      </c>
      <c r="F1117" s="38">
        <v>2</v>
      </c>
      <c r="G1117" s="41">
        <v>0.70192769431295865</v>
      </c>
      <c r="H1117" s="41">
        <v>0.73567082933077177</v>
      </c>
      <c r="I1117" s="57" t="s">
        <v>9</v>
      </c>
      <c r="J1117" s="58">
        <v>3089.8867662399298</v>
      </c>
      <c r="K1117" s="59">
        <v>0.60461148681394905</v>
      </c>
      <c r="L1117" s="26">
        <f t="shared" si="74"/>
        <v>2.2176657397903043</v>
      </c>
      <c r="M1117" s="60">
        <v>38.610107557909323</v>
      </c>
      <c r="N1117" s="61" t="s">
        <v>29</v>
      </c>
      <c r="O1117" s="24">
        <f t="shared" si="72"/>
        <v>0</v>
      </c>
      <c r="P1117" s="163">
        <f t="shared" si="73"/>
        <v>0</v>
      </c>
      <c r="Q1117" s="166">
        <v>31</v>
      </c>
      <c r="R1117" s="166">
        <v>1</v>
      </c>
      <c r="S1117" s="166">
        <v>1</v>
      </c>
      <c r="T1117" s="20"/>
      <c r="U1117" s="20"/>
      <c r="V1117" s="20"/>
      <c r="W1117" s="20"/>
      <c r="X1117" s="20"/>
      <c r="Y1117" s="20"/>
      <c r="Z1117" s="6"/>
      <c r="AA1117" s="6"/>
      <c r="AB1117" s="111"/>
      <c r="AC1117" s="24"/>
      <c r="AI1117" s="111"/>
      <c r="AM1117" s="111"/>
    </row>
    <row r="1118" spans="1:39" x14ac:dyDescent="0.25">
      <c r="A1118" s="10"/>
      <c r="B1118" s="10"/>
      <c r="C1118" s="2" t="s">
        <v>74</v>
      </c>
      <c r="D1118" t="s">
        <v>958</v>
      </c>
      <c r="E1118" s="38" t="s">
        <v>529</v>
      </c>
      <c r="F1118" s="38">
        <v>1</v>
      </c>
      <c r="G1118" s="41">
        <v>0.71814279629083522</v>
      </c>
      <c r="H1118" s="41">
        <v>0.7381193477425888</v>
      </c>
      <c r="I1118" s="57" t="s">
        <v>9</v>
      </c>
      <c r="J1118" s="58">
        <v>3089.8867662399298</v>
      </c>
      <c r="K1118" s="59">
        <v>0.60461148681394905</v>
      </c>
      <c r="L1118" s="26">
        <f t="shared" si="74"/>
        <v>2.2688956263083737</v>
      </c>
      <c r="M1118" s="60">
        <v>38.998423853685807</v>
      </c>
      <c r="N1118" s="61" t="s">
        <v>29</v>
      </c>
      <c r="O1118" s="24">
        <f t="shared" si="72"/>
        <v>0</v>
      </c>
      <c r="P1118" s="163">
        <f t="shared" si="73"/>
        <v>1</v>
      </c>
      <c r="Q1118" s="166">
        <v>32</v>
      </c>
      <c r="R1118" s="166">
        <v>1</v>
      </c>
      <c r="S1118" s="166">
        <v>1</v>
      </c>
      <c r="T1118" s="20"/>
      <c r="U1118" s="20"/>
      <c r="V1118" s="20"/>
      <c r="W1118" s="20"/>
      <c r="X1118" s="20"/>
      <c r="Y1118" s="20"/>
      <c r="Z1118" s="6"/>
      <c r="AA1118" s="6"/>
      <c r="AB1118" s="111"/>
      <c r="AC1118" s="24"/>
      <c r="AI1118" s="111"/>
      <c r="AM1118" s="111"/>
    </row>
    <row r="1119" spans="1:39" x14ac:dyDescent="0.25">
      <c r="A1119" s="10"/>
      <c r="B1119" s="10"/>
      <c r="C1119" s="2" t="s">
        <v>74</v>
      </c>
      <c r="D1119" t="s">
        <v>958</v>
      </c>
      <c r="E1119" s="38" t="s">
        <v>529</v>
      </c>
      <c r="F1119" s="38">
        <v>2</v>
      </c>
      <c r="G1119" s="41">
        <v>0.70594772882085111</v>
      </c>
      <c r="H1119" s="41">
        <v>0.73532897503536343</v>
      </c>
      <c r="I1119" s="57" t="s">
        <v>9</v>
      </c>
      <c r="J1119" s="58">
        <v>3089.8867662399298</v>
      </c>
      <c r="K1119" s="59">
        <v>0.60461148681394905</v>
      </c>
      <c r="L1119" s="26">
        <f t="shared" si="74"/>
        <v>2.230366610368796</v>
      </c>
      <c r="M1119" s="60">
        <v>38.733345721299884</v>
      </c>
      <c r="N1119" s="61" t="s">
        <v>29</v>
      </c>
      <c r="O1119" s="24">
        <f t="shared" si="72"/>
        <v>0</v>
      </c>
      <c r="P1119" s="163">
        <f t="shared" si="73"/>
        <v>0</v>
      </c>
      <c r="Q1119" s="166">
        <v>33</v>
      </c>
      <c r="R1119" s="166">
        <v>1</v>
      </c>
      <c r="S1119" s="166">
        <v>1</v>
      </c>
      <c r="T1119" s="20"/>
      <c r="U1119" s="20"/>
      <c r="V1119" s="20"/>
      <c r="W1119" s="20"/>
      <c r="X1119" s="20"/>
      <c r="Y1119" s="20"/>
      <c r="Z1119" s="6"/>
      <c r="AA1119" s="6"/>
      <c r="AB1119" s="111"/>
      <c r="AC1119" s="24"/>
      <c r="AI1119" s="111"/>
      <c r="AM1119" s="111"/>
    </row>
    <row r="1120" spans="1:39" x14ac:dyDescent="0.25">
      <c r="A1120" s="10"/>
      <c r="B1120" s="10"/>
      <c r="C1120" s="2" t="s">
        <v>74</v>
      </c>
      <c r="D1120" t="s">
        <v>1830</v>
      </c>
      <c r="E1120" s="38" t="s">
        <v>30</v>
      </c>
      <c r="F1120" s="38">
        <v>1</v>
      </c>
      <c r="G1120" s="41">
        <v>0.69154482808910922</v>
      </c>
      <c r="H1120" s="41">
        <v>0.7162360540223135</v>
      </c>
      <c r="I1120" s="57" t="s">
        <v>9</v>
      </c>
      <c r="J1120" s="58">
        <v>3089.8867662399298</v>
      </c>
      <c r="K1120" s="59">
        <v>0.60461148681394905</v>
      </c>
      <c r="L1120" s="26">
        <v>2.1848621805462227</v>
      </c>
      <c r="M1120" s="60">
        <v>38.846700234456833</v>
      </c>
      <c r="N1120" s="61" t="s">
        <v>29</v>
      </c>
      <c r="O1120" s="24">
        <f t="shared" si="72"/>
        <v>1</v>
      </c>
      <c r="P1120" s="163">
        <f t="shared" si="73"/>
        <v>1</v>
      </c>
      <c r="Q1120" s="166">
        <v>34</v>
      </c>
      <c r="R1120" s="166">
        <v>1</v>
      </c>
      <c r="S1120" s="166">
        <v>1</v>
      </c>
      <c r="T1120" s="20"/>
      <c r="U1120" s="20"/>
      <c r="V1120" s="20"/>
      <c r="W1120" s="20"/>
      <c r="X1120" s="20"/>
      <c r="Y1120" s="20"/>
      <c r="Z1120" s="6"/>
      <c r="AA1120" s="6"/>
      <c r="AB1120" s="111"/>
      <c r="AC1120" s="24"/>
      <c r="AI1120" s="111"/>
      <c r="AM1120" s="111"/>
    </row>
    <row r="1121" spans="1:39" x14ac:dyDescent="0.25">
      <c r="A1121" s="10"/>
      <c r="B1121" s="10"/>
      <c r="C1121" s="2" t="s">
        <v>74</v>
      </c>
      <c r="D1121" t="s">
        <v>1830</v>
      </c>
      <c r="E1121" s="38" t="s">
        <v>30</v>
      </c>
      <c r="F1121" s="38">
        <v>2</v>
      </c>
      <c r="G1121" s="41">
        <v>0.71873902695954117</v>
      </c>
      <c r="H1121" s="41">
        <v>0.7415501681118386</v>
      </c>
      <c r="I1121" s="57" t="s">
        <v>9</v>
      </c>
      <c r="J1121" s="58">
        <v>3089.8867662399298</v>
      </c>
      <c r="K1121" s="59">
        <v>0.60461148681394905</v>
      </c>
      <c r="L1121" s="26">
        <v>2.2707793535607874</v>
      </c>
      <c r="M1121" s="60">
        <v>38.92292195036643</v>
      </c>
      <c r="N1121" s="61" t="s">
        <v>29</v>
      </c>
      <c r="O1121" s="24">
        <f t="shared" si="72"/>
        <v>0</v>
      </c>
      <c r="P1121" s="163">
        <f t="shared" si="73"/>
        <v>0</v>
      </c>
      <c r="Q1121" s="166">
        <v>35</v>
      </c>
      <c r="R1121" s="166">
        <v>1</v>
      </c>
      <c r="S1121" s="166">
        <v>1</v>
      </c>
      <c r="T1121" s="20"/>
      <c r="U1121" s="20"/>
      <c r="V1121" s="20"/>
      <c r="W1121" s="20"/>
      <c r="X1121" s="20"/>
      <c r="Y1121" s="20"/>
      <c r="Z1121" s="6"/>
      <c r="AA1121" s="6"/>
      <c r="AB1121" s="111"/>
      <c r="AC1121" s="24"/>
      <c r="AI1121" s="111"/>
      <c r="AM1121" s="111"/>
    </row>
    <row r="1122" spans="1:39" x14ac:dyDescent="0.25">
      <c r="A1122" s="10"/>
      <c r="B1122" s="10"/>
      <c r="C1122" s="2" t="s">
        <v>74</v>
      </c>
      <c r="D1122" t="s">
        <v>1830</v>
      </c>
      <c r="E1122" s="38" t="s">
        <v>31</v>
      </c>
      <c r="F1122" s="38">
        <v>1</v>
      </c>
      <c r="G1122" s="41">
        <v>0.7032902467685076</v>
      </c>
      <c r="H1122" s="41">
        <v>0.72983741146168701</v>
      </c>
      <c r="I1122" s="57" t="s">
        <v>9</v>
      </c>
      <c r="J1122" s="58">
        <v>3089.8867662399298</v>
      </c>
      <c r="K1122" s="59">
        <v>0.60461148681394905</v>
      </c>
      <c r="L1122" s="26">
        <v>2.2219705790548323</v>
      </c>
      <c r="M1122" s="60">
        <v>38.807514633496886</v>
      </c>
      <c r="N1122" s="61" t="s">
        <v>29</v>
      </c>
      <c r="O1122" s="24">
        <f t="shared" si="72"/>
        <v>0</v>
      </c>
      <c r="P1122" s="163">
        <f t="shared" si="73"/>
        <v>1</v>
      </c>
      <c r="Q1122" s="166">
        <v>36</v>
      </c>
      <c r="R1122" s="166">
        <v>1</v>
      </c>
      <c r="S1122" s="166">
        <v>1</v>
      </c>
      <c r="T1122" s="20"/>
      <c r="U1122" s="20"/>
      <c r="V1122" s="20"/>
      <c r="W1122" s="20"/>
      <c r="X1122" s="20"/>
      <c r="Y1122" s="20"/>
      <c r="Z1122" s="6"/>
      <c r="AA1122" s="6"/>
      <c r="AB1122" s="111"/>
      <c r="AC1122" s="24"/>
      <c r="AI1122" s="111"/>
      <c r="AM1122" s="111"/>
    </row>
    <row r="1123" spans="1:39" x14ac:dyDescent="0.25">
      <c r="A1123" s="10"/>
      <c r="B1123" s="10"/>
      <c r="C1123" s="2" t="s">
        <v>74</v>
      </c>
      <c r="D1123" t="s">
        <v>1830</v>
      </c>
      <c r="E1123" s="38" t="s">
        <v>31</v>
      </c>
      <c r="F1123" s="38">
        <v>2</v>
      </c>
      <c r="G1123" s="41">
        <v>0.72107703697930881</v>
      </c>
      <c r="H1123" s="41">
        <v>0.74910155730067884</v>
      </c>
      <c r="I1123" s="57" t="s">
        <v>9</v>
      </c>
      <c r="J1123" s="58">
        <v>3089.8867662399298</v>
      </c>
      <c r="K1123" s="59">
        <v>0.60461148681394905</v>
      </c>
      <c r="L1123" s="26">
        <v>2.2781660470366734</v>
      </c>
      <c r="M1123" s="60">
        <v>38.786091258434482</v>
      </c>
      <c r="N1123" s="61" t="s">
        <v>29</v>
      </c>
      <c r="O1123" s="24">
        <f t="shared" si="72"/>
        <v>0</v>
      </c>
      <c r="P1123" s="163">
        <f t="shared" si="73"/>
        <v>0</v>
      </c>
      <c r="Q1123" s="166">
        <v>37</v>
      </c>
      <c r="R1123" s="166">
        <v>1</v>
      </c>
      <c r="S1123" s="166">
        <v>1</v>
      </c>
      <c r="T1123" s="20"/>
      <c r="U1123" s="20"/>
      <c r="V1123" s="20"/>
      <c r="W1123" s="20"/>
      <c r="X1123" s="20"/>
      <c r="Y1123" s="20"/>
      <c r="Z1123" s="6"/>
      <c r="AA1123" s="6"/>
      <c r="AB1123" s="111"/>
      <c r="AC1123" s="24"/>
      <c r="AI1123" s="111"/>
      <c r="AM1123" s="111"/>
    </row>
    <row r="1124" spans="1:39" x14ac:dyDescent="0.25">
      <c r="A1124" s="10"/>
      <c r="B1124" s="10"/>
      <c r="C1124" s="2" t="s">
        <v>74</v>
      </c>
      <c r="D1124" t="s">
        <v>1830</v>
      </c>
      <c r="E1124" s="38" t="s">
        <v>32</v>
      </c>
      <c r="F1124" s="38">
        <v>1</v>
      </c>
      <c r="G1124" s="41">
        <v>0.72908290254642938</v>
      </c>
      <c r="H1124" s="41">
        <v>0.75757690991367832</v>
      </c>
      <c r="I1124" s="57" t="s">
        <v>9</v>
      </c>
      <c r="J1124" s="58">
        <v>3089.8867662399298</v>
      </c>
      <c r="K1124" s="59">
        <v>0.60461148681394905</v>
      </c>
      <c r="L1124" s="26">
        <v>2.3034597260429535</v>
      </c>
      <c r="M1124" s="60">
        <v>38.781930086248536</v>
      </c>
      <c r="N1124" s="61" t="s">
        <v>29</v>
      </c>
      <c r="O1124" s="24">
        <f t="shared" si="72"/>
        <v>0</v>
      </c>
      <c r="P1124" s="163">
        <f t="shared" si="73"/>
        <v>1</v>
      </c>
      <c r="Q1124" s="166">
        <v>38</v>
      </c>
      <c r="R1124" s="166">
        <v>1</v>
      </c>
      <c r="S1124" s="166">
        <v>1</v>
      </c>
      <c r="T1124" s="20"/>
      <c r="U1124" s="20"/>
      <c r="V1124" s="20"/>
      <c r="W1124" s="20"/>
      <c r="X1124" s="20"/>
      <c r="Y1124" s="20"/>
      <c r="Z1124" s="6"/>
      <c r="AA1124" s="6"/>
      <c r="AB1124" s="111"/>
      <c r="AC1124" s="24"/>
      <c r="AI1124" s="111"/>
      <c r="AM1124" s="111"/>
    </row>
    <row r="1125" spans="1:39" x14ac:dyDescent="0.25">
      <c r="A1125" s="10"/>
      <c r="B1125" s="10"/>
      <c r="C1125" s="2" t="s">
        <v>74</v>
      </c>
      <c r="D1125" t="s">
        <v>1831</v>
      </c>
      <c r="E1125" s="38" t="s">
        <v>30</v>
      </c>
      <c r="F1125" s="38">
        <v>1</v>
      </c>
      <c r="G1125" s="41">
        <v>0.74588685634362695</v>
      </c>
      <c r="H1125" s="41">
        <v>0.73888301170977277</v>
      </c>
      <c r="I1125" s="57" t="s">
        <v>9</v>
      </c>
      <c r="J1125" s="58">
        <v>3089.8867662399298</v>
      </c>
      <c r="K1125" s="59">
        <v>0.60461148681394905</v>
      </c>
      <c r="L1125" s="26">
        <v>2.3565500271252318</v>
      </c>
      <c r="M1125" s="60">
        <v>39.723206301300408</v>
      </c>
      <c r="N1125" s="61" t="s">
        <v>29</v>
      </c>
      <c r="O1125" s="24">
        <f t="shared" si="72"/>
        <v>1</v>
      </c>
      <c r="P1125" s="163">
        <f t="shared" si="73"/>
        <v>1</v>
      </c>
      <c r="Q1125" s="166">
        <v>39</v>
      </c>
      <c r="R1125" s="166">
        <v>1</v>
      </c>
      <c r="S1125" s="166">
        <v>1</v>
      </c>
      <c r="T1125" s="20"/>
      <c r="U1125" s="20"/>
      <c r="V1125" s="20"/>
      <c r="W1125" s="20"/>
      <c r="X1125" s="20"/>
      <c r="Y1125" s="20"/>
      <c r="Z1125" s="6"/>
      <c r="AA1125" s="6"/>
      <c r="AB1125" s="111"/>
      <c r="AC1125" s="24"/>
      <c r="AI1125" s="111"/>
      <c r="AM1125" s="111"/>
    </row>
    <row r="1126" spans="1:39" x14ac:dyDescent="0.25">
      <c r="A1126" s="10"/>
      <c r="B1126" s="10"/>
      <c r="C1126" s="2" t="s">
        <v>74</v>
      </c>
      <c r="D1126" t="s">
        <v>1831</v>
      </c>
      <c r="E1126" s="38" t="s">
        <v>30</v>
      </c>
      <c r="F1126" s="38">
        <v>2</v>
      </c>
      <c r="G1126" s="41">
        <v>0.71873902695954117</v>
      </c>
      <c r="H1126" s="41">
        <v>0.74163793906643061</v>
      </c>
      <c r="I1126" s="57" t="s">
        <v>9</v>
      </c>
      <c r="J1126" s="58">
        <v>3089.8867662399298</v>
      </c>
      <c r="K1126" s="59">
        <v>0.60461148681394905</v>
      </c>
      <c r="L1126" s="26">
        <v>2.2707793535607874</v>
      </c>
      <c r="M1126" s="60">
        <v>38.920572944215706</v>
      </c>
      <c r="N1126" s="61" t="s">
        <v>29</v>
      </c>
      <c r="O1126" s="24">
        <f t="shared" si="72"/>
        <v>0</v>
      </c>
      <c r="P1126" s="163">
        <f t="shared" si="73"/>
        <v>0</v>
      </c>
      <c r="Q1126" s="166">
        <v>40</v>
      </c>
      <c r="R1126" s="166">
        <v>1</v>
      </c>
      <c r="S1126" s="166">
        <v>1</v>
      </c>
      <c r="T1126" s="20"/>
      <c r="U1126" s="20"/>
      <c r="V1126" s="20"/>
      <c r="W1126" s="20"/>
      <c r="X1126" s="20"/>
      <c r="Y1126" s="20"/>
      <c r="Z1126" s="6"/>
      <c r="AA1126" s="6"/>
      <c r="AB1126" s="111"/>
      <c r="AC1126" s="24"/>
      <c r="AI1126" s="111"/>
      <c r="AM1126" s="111"/>
    </row>
    <row r="1127" spans="1:39" x14ac:dyDescent="0.25">
      <c r="A1127" s="10"/>
      <c r="B1127" s="10"/>
      <c r="C1127" s="2" t="s">
        <v>74</v>
      </c>
      <c r="D1127" t="s">
        <v>1831</v>
      </c>
      <c r="E1127" s="38" t="s">
        <v>31</v>
      </c>
      <c r="F1127" s="38">
        <v>1</v>
      </c>
      <c r="G1127" s="41">
        <v>0.7159174793115507</v>
      </c>
      <c r="H1127" s="41">
        <v>0.73243465653042827</v>
      </c>
      <c r="I1127" s="57" t="s">
        <v>9</v>
      </c>
      <c r="J1127" s="58">
        <v>3089.8867662399298</v>
      </c>
      <c r="K1127" s="59">
        <v>0.60461148681394905</v>
      </c>
      <c r="L1127" s="26">
        <v>2.2618649744832404</v>
      </c>
      <c r="M1127" s="60">
        <v>39.090028793034413</v>
      </c>
      <c r="N1127" s="61" t="s">
        <v>29</v>
      </c>
      <c r="O1127" s="24">
        <f t="shared" si="72"/>
        <v>0</v>
      </c>
      <c r="P1127" s="163">
        <f t="shared" si="73"/>
        <v>1</v>
      </c>
      <c r="Q1127" s="166">
        <v>41</v>
      </c>
      <c r="R1127" s="166">
        <v>1</v>
      </c>
      <c r="S1127" s="166">
        <v>1</v>
      </c>
      <c r="T1127" s="20"/>
      <c r="U1127" s="20"/>
      <c r="V1127" s="20"/>
      <c r="W1127" s="20"/>
      <c r="X1127" s="20"/>
      <c r="Y1127" s="20"/>
      <c r="Z1127" s="6"/>
      <c r="AA1127" s="6"/>
      <c r="AB1127" s="111"/>
      <c r="AC1127" s="24"/>
      <c r="AI1127" s="111"/>
      <c r="AM1127" s="111"/>
    </row>
    <row r="1128" spans="1:39" x14ac:dyDescent="0.25">
      <c r="A1128" s="10"/>
      <c r="B1128" s="10"/>
      <c r="C1128" s="2" t="s">
        <v>74</v>
      </c>
      <c r="D1128" t="s">
        <v>1831</v>
      </c>
      <c r="E1128" s="38" t="s">
        <v>32</v>
      </c>
      <c r="F1128" s="38">
        <v>1</v>
      </c>
      <c r="G1128" s="41">
        <v>0.69225796638527648</v>
      </c>
      <c r="H1128" s="41">
        <v>0.72110069694784906</v>
      </c>
      <c r="I1128" s="57" t="s">
        <v>9</v>
      </c>
      <c r="J1128" s="58">
        <v>3089.8867662399298</v>
      </c>
      <c r="K1128" s="59">
        <v>0.60461148681394905</v>
      </c>
      <c r="L1128" s="26">
        <v>2.1871152649877628</v>
      </c>
      <c r="M1128" s="60">
        <v>38.732482140748282</v>
      </c>
      <c r="N1128" s="61" t="s">
        <v>29</v>
      </c>
      <c r="O1128" s="24">
        <f t="shared" si="72"/>
        <v>0</v>
      </c>
      <c r="P1128" s="163">
        <f t="shared" si="73"/>
        <v>1</v>
      </c>
      <c r="Q1128" s="166">
        <v>42</v>
      </c>
      <c r="R1128" s="166">
        <v>1</v>
      </c>
      <c r="S1128" s="166">
        <v>1</v>
      </c>
      <c r="T1128" s="20"/>
      <c r="U1128" s="20"/>
      <c r="V1128" s="20"/>
      <c r="W1128" s="20"/>
      <c r="X1128" s="20"/>
      <c r="Y1128" s="20"/>
      <c r="Z1128" s="6"/>
      <c r="AA1128" s="6"/>
      <c r="AB1128" s="111"/>
      <c r="AC1128" s="24"/>
      <c r="AI1128" s="111"/>
      <c r="AM1128" s="111"/>
    </row>
    <row r="1129" spans="1:39" x14ac:dyDescent="0.25">
      <c r="A1129" s="10"/>
      <c r="B1129" s="10"/>
      <c r="C1129" s="2" t="s">
        <v>74</v>
      </c>
      <c r="D1129" t="s">
        <v>1831</v>
      </c>
      <c r="E1129" s="38" t="s">
        <v>32</v>
      </c>
      <c r="F1129" s="38">
        <v>2</v>
      </c>
      <c r="G1129" s="41">
        <v>0.71204477376635655</v>
      </c>
      <c r="H1129" s="41">
        <v>0.71559481548749282</v>
      </c>
      <c r="I1129" s="57" t="s">
        <v>9</v>
      </c>
      <c r="J1129" s="58">
        <v>3089.8867662399298</v>
      </c>
      <c r="K1129" s="59">
        <v>0.60461148681394905</v>
      </c>
      <c r="L1129" s="26">
        <v>2.2496295740602963</v>
      </c>
      <c r="M1129" s="60">
        <v>39.441366493013078</v>
      </c>
      <c r="N1129" s="61" t="s">
        <v>29</v>
      </c>
      <c r="O1129" s="24">
        <f t="shared" si="72"/>
        <v>0</v>
      </c>
      <c r="P1129" s="163">
        <f t="shared" si="73"/>
        <v>0</v>
      </c>
      <c r="Q1129" s="166">
        <v>43</v>
      </c>
      <c r="R1129" s="166">
        <v>1</v>
      </c>
      <c r="S1129" s="166">
        <v>1</v>
      </c>
      <c r="T1129" s="20"/>
      <c r="U1129" s="20"/>
      <c r="V1129" s="20"/>
      <c r="W1129" s="20"/>
      <c r="X1129" s="20"/>
      <c r="Y1129" s="20"/>
      <c r="Z1129" s="6"/>
      <c r="AA1129" s="6"/>
      <c r="AB1129" s="111"/>
      <c r="AC1129" s="24"/>
      <c r="AI1129" s="111"/>
      <c r="AM1129" s="111"/>
    </row>
    <row r="1130" spans="1:39" x14ac:dyDescent="0.25">
      <c r="A1130" s="10"/>
      <c r="B1130" s="10"/>
      <c r="C1130" s="2" t="s">
        <v>74</v>
      </c>
      <c r="D1130" t="s">
        <v>1832</v>
      </c>
      <c r="E1130" s="38" t="s">
        <v>30</v>
      </c>
      <c r="F1130" s="38">
        <v>1</v>
      </c>
      <c r="G1130" s="41">
        <v>0.72973974938829989</v>
      </c>
      <c r="H1130" s="41">
        <v>0.72529552653944218</v>
      </c>
      <c r="I1130" s="57" t="s">
        <v>9</v>
      </c>
      <c r="J1130" s="58">
        <v>3089.8867662399298</v>
      </c>
      <c r="K1130" s="59">
        <v>0.60461148681394905</v>
      </c>
      <c r="L1130" s="26">
        <v>2.3055349636341012</v>
      </c>
      <c r="M1130" s="60">
        <v>39.658307467586717</v>
      </c>
      <c r="N1130" s="61" t="s">
        <v>29</v>
      </c>
      <c r="O1130" s="24">
        <f t="shared" si="72"/>
        <v>1</v>
      </c>
      <c r="P1130" s="163">
        <f t="shared" si="73"/>
        <v>1</v>
      </c>
      <c r="Q1130" s="166">
        <v>44</v>
      </c>
      <c r="R1130" s="166">
        <v>1</v>
      </c>
      <c r="S1130" s="166">
        <v>1</v>
      </c>
      <c r="T1130" s="20"/>
      <c r="U1130" s="20"/>
      <c r="V1130" s="20"/>
      <c r="W1130" s="20"/>
      <c r="X1130" s="20"/>
      <c r="Y1130" s="20"/>
      <c r="Z1130" s="6"/>
      <c r="AA1130" s="6"/>
      <c r="AB1130" s="111"/>
      <c r="AC1130" s="24"/>
      <c r="AI1130" s="111"/>
      <c r="AM1130" s="111"/>
    </row>
    <row r="1131" spans="1:39" x14ac:dyDescent="0.25">
      <c r="A1131" s="10"/>
      <c r="B1131" s="10"/>
      <c r="C1131" s="2" t="s">
        <v>74</v>
      </c>
      <c r="D1131" t="s">
        <v>1832</v>
      </c>
      <c r="E1131" s="38" t="s">
        <v>30</v>
      </c>
      <c r="F1131" s="38">
        <v>2</v>
      </c>
      <c r="G1131" s="41">
        <v>0.69647276084949217</v>
      </c>
      <c r="H1131" s="41">
        <v>0.72856015615266423</v>
      </c>
      <c r="I1131" s="57" t="s">
        <v>9</v>
      </c>
      <c r="J1131" s="58">
        <v>3089.8867662399298</v>
      </c>
      <c r="K1131" s="59">
        <v>0.60461148681394905</v>
      </c>
      <c r="L1131" s="26">
        <v>2.2004314588910363</v>
      </c>
      <c r="M1131" s="60">
        <v>38.648275491631637</v>
      </c>
      <c r="N1131" s="61" t="s">
        <v>29</v>
      </c>
      <c r="O1131" s="24">
        <f t="shared" si="72"/>
        <v>0</v>
      </c>
      <c r="P1131" s="163">
        <f t="shared" si="73"/>
        <v>0</v>
      </c>
      <c r="Q1131" s="166">
        <v>45</v>
      </c>
      <c r="R1131" s="166">
        <v>1</v>
      </c>
      <c r="S1131" s="166">
        <v>1</v>
      </c>
      <c r="T1131" s="20"/>
      <c r="U1131" s="20"/>
      <c r="V1131" s="20"/>
      <c r="W1131" s="20"/>
      <c r="X1131" s="20"/>
      <c r="Y1131" s="20"/>
      <c r="Z1131" s="6"/>
      <c r="AA1131" s="6"/>
      <c r="AB1131" s="111"/>
      <c r="AC1131" s="24"/>
      <c r="AI1131" s="111"/>
      <c r="AM1131" s="111"/>
    </row>
    <row r="1132" spans="1:39" x14ac:dyDescent="0.25">
      <c r="A1132" s="10"/>
      <c r="B1132" s="10"/>
      <c r="C1132" s="2" t="s">
        <v>74</v>
      </c>
      <c r="D1132" t="s">
        <v>1832</v>
      </c>
      <c r="E1132" s="38" t="s">
        <v>31</v>
      </c>
      <c r="F1132" s="38">
        <v>1</v>
      </c>
      <c r="G1132" s="41">
        <v>0.71542384870257991</v>
      </c>
      <c r="H1132" s="41">
        <v>0.73349056603773577</v>
      </c>
      <c r="I1132" s="57" t="s">
        <v>9</v>
      </c>
      <c r="J1132" s="58">
        <v>3089.8867662399298</v>
      </c>
      <c r="K1132" s="59">
        <v>0.60461148681394905</v>
      </c>
      <c r="L1132" s="26">
        <v>2.2603054011846009</v>
      </c>
      <c r="M1132" s="60">
        <v>39.047883079731861</v>
      </c>
      <c r="N1132" s="61" t="s">
        <v>29</v>
      </c>
      <c r="O1132" s="24">
        <f t="shared" si="72"/>
        <v>0</v>
      </c>
      <c r="P1132" s="163">
        <f t="shared" si="73"/>
        <v>1</v>
      </c>
      <c r="Q1132" s="166">
        <v>46</v>
      </c>
      <c r="R1132" s="166">
        <v>1</v>
      </c>
      <c r="S1132" s="166">
        <v>1</v>
      </c>
      <c r="T1132" s="20"/>
      <c r="U1132" s="20"/>
      <c r="V1132" s="20"/>
      <c r="W1132" s="20"/>
      <c r="X1132" s="20"/>
      <c r="Y1132" s="20"/>
      <c r="Z1132" s="6"/>
      <c r="AA1132" s="6"/>
      <c r="AB1132" s="111"/>
      <c r="AC1132" s="24"/>
      <c r="AI1132" s="111"/>
      <c r="AM1132" s="111"/>
    </row>
    <row r="1133" spans="1:39" x14ac:dyDescent="0.25">
      <c r="A1133" s="10"/>
      <c r="B1133" s="10"/>
      <c r="C1133" s="2" t="s">
        <v>74</v>
      </c>
      <c r="D1133" t="s">
        <v>1832</v>
      </c>
      <c r="E1133" s="38" t="s">
        <v>32</v>
      </c>
      <c r="F1133" s="38">
        <v>1</v>
      </c>
      <c r="G1133" s="41">
        <v>0.73324381354306545</v>
      </c>
      <c r="H1133" s="41">
        <v>0.72661031769163509</v>
      </c>
      <c r="I1133" s="57" t="s">
        <v>9</v>
      </c>
      <c r="J1133" s="58">
        <v>3089.8867662399298</v>
      </c>
      <c r="K1133" s="59">
        <v>0.60461148681394905</v>
      </c>
      <c r="L1133" s="26">
        <v>2.3166056808732276</v>
      </c>
      <c r="M1133" s="60">
        <v>39.716451180581203</v>
      </c>
      <c r="N1133" s="61" t="s">
        <v>29</v>
      </c>
      <c r="O1133" s="24">
        <f t="shared" si="72"/>
        <v>0</v>
      </c>
      <c r="P1133" s="163">
        <f t="shared" si="73"/>
        <v>1</v>
      </c>
      <c r="Q1133" s="166">
        <v>47</v>
      </c>
      <c r="R1133" s="166">
        <v>1</v>
      </c>
      <c r="S1133" s="166">
        <v>1</v>
      </c>
      <c r="T1133" s="20"/>
      <c r="U1133" s="20"/>
      <c r="V1133" s="20"/>
      <c r="W1133" s="20"/>
      <c r="X1133" s="20"/>
      <c r="Y1133" s="20"/>
      <c r="Z1133" s="6"/>
      <c r="AA1133" s="6"/>
      <c r="AB1133" s="111"/>
      <c r="AC1133" s="24"/>
      <c r="AI1133" s="111"/>
      <c r="AM1133" s="111"/>
    </row>
    <row r="1134" spans="1:39" x14ac:dyDescent="0.25">
      <c r="A1134" s="10"/>
      <c r="B1134" s="10"/>
      <c r="C1134" s="2" t="s">
        <v>74</v>
      </c>
      <c r="D1134" t="s">
        <v>1832</v>
      </c>
      <c r="E1134" s="38" t="s">
        <v>32</v>
      </c>
      <c r="F1134" s="38">
        <v>2</v>
      </c>
      <c r="G1134" s="41">
        <v>0.71716221302220562</v>
      </c>
      <c r="H1134" s="41">
        <v>0.73514984129601391</v>
      </c>
      <c r="I1134" s="57" t="s">
        <v>9</v>
      </c>
      <c r="J1134" s="58">
        <v>3089.8867662399298</v>
      </c>
      <c r="K1134" s="59">
        <v>0.60461148681394905</v>
      </c>
      <c r="L1134" s="26">
        <v>2.2657975779802193</v>
      </c>
      <c r="M1134" s="60">
        <v>39.051193920262165</v>
      </c>
      <c r="N1134" s="61" t="s">
        <v>29</v>
      </c>
      <c r="O1134" s="24">
        <f t="shared" si="72"/>
        <v>0</v>
      </c>
      <c r="P1134" s="163">
        <f t="shared" si="73"/>
        <v>0</v>
      </c>
      <c r="Q1134" s="166">
        <v>48</v>
      </c>
      <c r="R1134" s="166">
        <v>1</v>
      </c>
      <c r="S1134" s="166">
        <v>1</v>
      </c>
      <c r="T1134" s="20"/>
      <c r="U1134" s="20"/>
      <c r="V1134" s="20"/>
      <c r="W1134" s="20"/>
      <c r="X1134" s="20"/>
      <c r="Y1134" s="20"/>
      <c r="Z1134" s="6"/>
      <c r="AA1134" s="6"/>
      <c r="AB1134" s="111"/>
      <c r="AC1134" s="24"/>
      <c r="AI1134" s="111"/>
      <c r="AM1134" s="111"/>
    </row>
    <row r="1135" spans="1:39" x14ac:dyDescent="0.25">
      <c r="A1135" s="10"/>
      <c r="B1135" s="10"/>
      <c r="C1135" s="8"/>
      <c r="D1135" s="10"/>
      <c r="E1135" s="10"/>
      <c r="F1135" s="10"/>
      <c r="G1135" s="81"/>
      <c r="H1135" s="81"/>
      <c r="I1135" s="63"/>
      <c r="J1135" s="64"/>
      <c r="K1135" s="65"/>
      <c r="L1135" s="50"/>
      <c r="M1135" s="73"/>
      <c r="N1135" s="74"/>
      <c r="O1135" s="163"/>
      <c r="P1135" s="163"/>
      <c r="Q1135" s="169"/>
      <c r="R1135" s="169"/>
      <c r="S1135" s="169"/>
      <c r="T1135" s="93"/>
      <c r="U1135" s="93"/>
      <c r="V1135" s="93"/>
      <c r="W1135" s="93"/>
      <c r="X1135" s="93"/>
      <c r="Y1135" s="93"/>
      <c r="Z1135" s="97"/>
      <c r="AA1135" s="97"/>
      <c r="AB1135" s="111"/>
      <c r="AC1135" s="112"/>
      <c r="AD1135" s="112"/>
      <c r="AE1135" s="112"/>
      <c r="AF1135" s="112"/>
      <c r="AG1135" s="112"/>
      <c r="AH1135" s="112"/>
      <c r="AI1135" s="111"/>
      <c r="AJ1135" s="112"/>
      <c r="AK1135" s="112"/>
      <c r="AL1135" s="112"/>
      <c r="AM1135" s="111"/>
    </row>
    <row r="1136" spans="1:39" x14ac:dyDescent="0.25">
      <c r="A1136" s="10"/>
      <c r="B1136" s="10"/>
      <c r="C1136" s="2" t="s">
        <v>682</v>
      </c>
      <c r="D1136" t="s">
        <v>509</v>
      </c>
      <c r="E1136" s="38" t="s">
        <v>30</v>
      </c>
      <c r="F1136" s="38">
        <v>1</v>
      </c>
      <c r="G1136" s="41">
        <v>1.24</v>
      </c>
      <c r="H1136" s="41">
        <v>1.2528593082540995</v>
      </c>
      <c r="I1136" s="57" t="s">
        <v>12</v>
      </c>
      <c r="J1136" s="58">
        <v>1696.80766954417</v>
      </c>
      <c r="K1136" s="59">
        <v>0.61279470700705407</v>
      </c>
      <c r="L1136" s="26">
        <f t="shared" si="71"/>
        <v>2.1513716873566162</v>
      </c>
      <c r="M1136" s="60">
        <v>38.514403174270718</v>
      </c>
      <c r="N1136" t="s">
        <v>14</v>
      </c>
      <c r="O1136" s="24">
        <f t="shared" si="72"/>
        <v>1</v>
      </c>
      <c r="P1136" s="163">
        <f t="shared" si="73"/>
        <v>1</v>
      </c>
      <c r="Q1136" s="166">
        <v>1</v>
      </c>
      <c r="R1136" s="166">
        <v>1</v>
      </c>
      <c r="S1136" s="166"/>
      <c r="T1136" s="27">
        <f>AVERAGE(L1136:L1161)</f>
        <v>2.1365370478815966</v>
      </c>
      <c r="U1136" s="27">
        <f>STDEVA(L1136:L1152)</f>
        <v>3.0602247383907426E-2</v>
      </c>
      <c r="V1136" s="24">
        <f>978*T1136/AA1136</f>
        <v>1044.7666164141008</v>
      </c>
      <c r="W1136" s="24">
        <f>978*U1136/AA1136</f>
        <v>14.96449897073073</v>
      </c>
      <c r="X1136" s="27">
        <f>AVERAGE(M1136:M1161)</f>
        <v>38.591977946060013</v>
      </c>
      <c r="Y1136" s="27">
        <f>STDEVA(M1136:M1161)</f>
        <v>0.27419960570767832</v>
      </c>
      <c r="Z1136" s="6">
        <v>34</v>
      </c>
      <c r="AA1136" s="6">
        <v>2</v>
      </c>
      <c r="AB1136" s="111"/>
      <c r="AC1136" s="25">
        <f>SUM(O1136:O1161)</f>
        <v>3</v>
      </c>
      <c r="AD1136" s="25">
        <f>SUM(P1136:P1161)</f>
        <v>20</v>
      </c>
      <c r="AE1136" s="25">
        <f>SUM(R1136:R1161)</f>
        <v>26</v>
      </c>
      <c r="AF1136" s="24">
        <v>2</v>
      </c>
      <c r="AG1136" s="23">
        <v>17</v>
      </c>
      <c r="AH1136" s="25">
        <f>SUM(S1136:S1161)</f>
        <v>17</v>
      </c>
      <c r="AI1136" s="111"/>
      <c r="AK1136" s="23">
        <v>1</v>
      </c>
      <c r="AM1136" s="111"/>
    </row>
    <row r="1137" spans="1:39" x14ac:dyDescent="0.25">
      <c r="A1137" s="10"/>
      <c r="B1137" s="10"/>
      <c r="C1137" s="2" t="s">
        <v>682</v>
      </c>
      <c r="D1137" t="s">
        <v>509</v>
      </c>
      <c r="E1137" s="38" t="s">
        <v>30</v>
      </c>
      <c r="F1137" s="38">
        <v>2</v>
      </c>
      <c r="G1137" s="41">
        <v>1.23</v>
      </c>
      <c r="H1137" s="41">
        <v>1.2510395010395012</v>
      </c>
      <c r="I1137" s="57" t="s">
        <v>12</v>
      </c>
      <c r="J1137" s="58">
        <v>1696.80766954417</v>
      </c>
      <c r="K1137" s="59">
        <v>0.61279470700705407</v>
      </c>
      <c r="L1137" s="26">
        <f t="shared" si="71"/>
        <v>2.1340219156843854</v>
      </c>
      <c r="M1137" s="60">
        <v>38.381177831025596</v>
      </c>
      <c r="N1137" t="s">
        <v>14</v>
      </c>
      <c r="O1137" s="24">
        <f t="shared" si="72"/>
        <v>0</v>
      </c>
      <c r="P1137" s="163">
        <f t="shared" si="73"/>
        <v>0</v>
      </c>
      <c r="Q1137" s="166">
        <v>2</v>
      </c>
      <c r="R1137" s="166">
        <v>1</v>
      </c>
      <c r="S1137" s="166"/>
      <c r="T1137" s="20"/>
      <c r="U1137" s="20"/>
      <c r="V1137" s="20"/>
      <c r="W1137" s="20"/>
      <c r="X1137" s="20"/>
      <c r="Y1137" s="20"/>
      <c r="Z1137" s="6"/>
      <c r="AA1137" s="6"/>
      <c r="AB1137" s="111"/>
      <c r="AC1137" s="24"/>
      <c r="AI1137" s="111"/>
      <c r="AM1137" s="111"/>
    </row>
    <row r="1138" spans="1:39" x14ac:dyDescent="0.25">
      <c r="A1138" s="10"/>
      <c r="B1138" s="10"/>
      <c r="C1138" s="2" t="s">
        <v>682</v>
      </c>
      <c r="D1138" t="s">
        <v>509</v>
      </c>
      <c r="E1138" s="38" t="s">
        <v>30</v>
      </c>
      <c r="F1138" s="38">
        <v>3</v>
      </c>
      <c r="G1138" s="41">
        <v>1.25</v>
      </c>
      <c r="H1138" s="41">
        <v>1.2593545068792593</v>
      </c>
      <c r="I1138" s="57" t="s">
        <v>12</v>
      </c>
      <c r="J1138" s="58">
        <v>1696.80766954417</v>
      </c>
      <c r="K1138" s="59">
        <v>0.61279470700705407</v>
      </c>
      <c r="L1138" s="26">
        <f t="shared" si="71"/>
        <v>2.1687214590288475</v>
      </c>
      <c r="M1138" s="60">
        <v>38.571661782816371</v>
      </c>
      <c r="N1138" t="s">
        <v>14</v>
      </c>
      <c r="O1138" s="24">
        <f t="shared" si="72"/>
        <v>0</v>
      </c>
      <c r="P1138" s="163">
        <f t="shared" si="73"/>
        <v>0</v>
      </c>
      <c r="Q1138" s="166">
        <v>3</v>
      </c>
      <c r="R1138" s="166">
        <v>1</v>
      </c>
      <c r="S1138" s="166"/>
      <c r="T1138" s="20"/>
      <c r="U1138" s="20"/>
      <c r="V1138" s="20"/>
      <c r="W1138" s="20"/>
      <c r="X1138" s="20"/>
      <c r="Y1138" s="20"/>
      <c r="Z1138" s="6"/>
      <c r="AA1138" s="6"/>
      <c r="AB1138" s="111"/>
      <c r="AC1138" s="24"/>
      <c r="AI1138" s="111"/>
      <c r="AM1138" s="111"/>
    </row>
    <row r="1139" spans="1:39" x14ac:dyDescent="0.25">
      <c r="A1139" s="10"/>
      <c r="B1139" s="10"/>
      <c r="C1139" s="2" t="s">
        <v>682</v>
      </c>
      <c r="D1139" t="s">
        <v>509</v>
      </c>
      <c r="E1139" s="38" t="s">
        <v>31</v>
      </c>
      <c r="F1139" s="38">
        <v>1</v>
      </c>
      <c r="G1139" s="41">
        <v>1.262</v>
      </c>
      <c r="H1139" s="41">
        <v>1.2456565656565657</v>
      </c>
      <c r="I1139" s="57" t="s">
        <v>12</v>
      </c>
      <c r="J1139" s="58">
        <v>1696.80766954417</v>
      </c>
      <c r="K1139" s="59">
        <v>0.61279470700705407</v>
      </c>
      <c r="L1139" s="26">
        <f t="shared" si="71"/>
        <v>2.189541185035524</v>
      </c>
      <c r="M1139" s="60">
        <v>38.979642403360529</v>
      </c>
      <c r="N1139" t="s">
        <v>14</v>
      </c>
      <c r="O1139" s="24">
        <f t="shared" si="72"/>
        <v>0</v>
      </c>
      <c r="P1139" s="163">
        <f t="shared" si="73"/>
        <v>1</v>
      </c>
      <c r="Q1139" s="166">
        <v>4</v>
      </c>
      <c r="R1139" s="166">
        <v>1</v>
      </c>
      <c r="S1139" s="166"/>
      <c r="T1139" s="20"/>
      <c r="U1139" s="20"/>
      <c r="V1139" s="20"/>
      <c r="W1139" s="20"/>
      <c r="X1139" s="20"/>
      <c r="Y1139" s="20"/>
      <c r="Z1139" s="6"/>
      <c r="AA1139" s="6"/>
      <c r="AB1139" s="111"/>
      <c r="AC1139" s="24"/>
      <c r="AD1139" s="25"/>
      <c r="AI1139" s="111"/>
      <c r="AM1139" s="111"/>
    </row>
    <row r="1140" spans="1:39" x14ac:dyDescent="0.25">
      <c r="A1140" s="10"/>
      <c r="B1140" s="10"/>
      <c r="C1140" s="2" t="s">
        <v>682</v>
      </c>
      <c r="D1140" t="s">
        <v>509</v>
      </c>
      <c r="E1140" s="38" t="s">
        <v>31</v>
      </c>
      <c r="F1140" s="38">
        <v>2</v>
      </c>
      <c r="G1140" s="41">
        <v>1.2589999999999999</v>
      </c>
      <c r="H1140" s="41">
        <v>1.2592206438159781</v>
      </c>
      <c r="I1140" s="57" t="s">
        <v>12</v>
      </c>
      <c r="J1140" s="58">
        <v>1696.80766954417</v>
      </c>
      <c r="K1140" s="59">
        <v>0.61279470700705407</v>
      </c>
      <c r="L1140" s="26">
        <f t="shared" si="71"/>
        <v>2.1843362535338549</v>
      </c>
      <c r="M1140" s="60">
        <v>38.717035885917603</v>
      </c>
      <c r="N1140" t="s">
        <v>14</v>
      </c>
      <c r="O1140" s="24">
        <f t="shared" si="72"/>
        <v>0</v>
      </c>
      <c r="P1140" s="163">
        <f t="shared" si="73"/>
        <v>0</v>
      </c>
      <c r="Q1140" s="166">
        <v>5</v>
      </c>
      <c r="R1140" s="166">
        <v>1</v>
      </c>
      <c r="S1140" s="166"/>
      <c r="T1140" s="20"/>
      <c r="U1140" s="20"/>
      <c r="V1140" s="20"/>
      <c r="W1140" s="20"/>
      <c r="X1140" s="20"/>
      <c r="Y1140" s="20"/>
      <c r="Z1140" s="6"/>
      <c r="AA1140" s="6"/>
      <c r="AB1140" s="111"/>
      <c r="AC1140" s="24"/>
      <c r="AI1140" s="111"/>
      <c r="AM1140" s="111"/>
    </row>
    <row r="1141" spans="1:39" x14ac:dyDescent="0.25">
      <c r="A1141" s="10"/>
      <c r="B1141" s="10"/>
      <c r="C1141" s="2" t="s">
        <v>682</v>
      </c>
      <c r="D1141" t="s">
        <v>509</v>
      </c>
      <c r="E1141" s="38" t="s">
        <v>31</v>
      </c>
      <c r="F1141" s="38">
        <v>3</v>
      </c>
      <c r="G1141" s="41">
        <v>1.2090000000000001</v>
      </c>
      <c r="H1141" s="41">
        <v>1.2527985074626866</v>
      </c>
      <c r="I1141" s="57" t="s">
        <v>12</v>
      </c>
      <c r="J1141" s="58">
        <v>1696.80766954417</v>
      </c>
      <c r="K1141" s="59">
        <v>0.61279470700705396</v>
      </c>
      <c r="L1141" s="26">
        <f t="shared" si="71"/>
        <v>2.0975873951727011</v>
      </c>
      <c r="M1141" s="60">
        <v>38.00561167591745</v>
      </c>
      <c r="N1141" t="s">
        <v>14</v>
      </c>
      <c r="O1141" s="24">
        <f t="shared" si="72"/>
        <v>0</v>
      </c>
      <c r="P1141" s="163">
        <f t="shared" si="73"/>
        <v>0</v>
      </c>
      <c r="Q1141" s="166">
        <v>6</v>
      </c>
      <c r="R1141" s="166">
        <v>1</v>
      </c>
      <c r="S1141" s="166"/>
      <c r="T1141" s="20"/>
      <c r="U1141" s="20"/>
      <c r="V1141" s="20"/>
      <c r="W1141" s="20"/>
      <c r="X1141" s="20"/>
      <c r="Y1141" s="20"/>
      <c r="Z1141" s="6"/>
      <c r="AA1141" s="6"/>
      <c r="AB1141" s="111"/>
      <c r="AC1141" s="24"/>
      <c r="AI1141" s="111"/>
      <c r="AM1141" s="111"/>
    </row>
    <row r="1142" spans="1:39" x14ac:dyDescent="0.25">
      <c r="A1142" s="10"/>
      <c r="B1142" s="10"/>
      <c r="C1142" s="2" t="s">
        <v>682</v>
      </c>
      <c r="D1142" t="s">
        <v>509</v>
      </c>
      <c r="E1142" s="38" t="s">
        <v>32</v>
      </c>
      <c r="F1142" s="38">
        <v>1</v>
      </c>
      <c r="G1142" s="41">
        <v>1.2470000000000001</v>
      </c>
      <c r="H1142" s="41">
        <v>1.2667472793228538</v>
      </c>
      <c r="I1142" s="57" t="s">
        <v>12</v>
      </c>
      <c r="J1142" s="58">
        <v>1696.80766954417</v>
      </c>
      <c r="K1142" s="59">
        <v>0.61279470700705396</v>
      </c>
      <c r="L1142" s="26">
        <f t="shared" si="71"/>
        <v>2.1635165275271779</v>
      </c>
      <c r="M1142" s="60">
        <v>38.406251288759123</v>
      </c>
      <c r="N1142" t="s">
        <v>14</v>
      </c>
      <c r="O1142" s="24">
        <f t="shared" si="72"/>
        <v>0</v>
      </c>
      <c r="P1142" s="163">
        <f t="shared" si="73"/>
        <v>1</v>
      </c>
      <c r="Q1142" s="166">
        <v>7</v>
      </c>
      <c r="R1142" s="166">
        <v>1</v>
      </c>
      <c r="S1142" s="166"/>
      <c r="T1142" s="20"/>
      <c r="U1142" s="20"/>
      <c r="V1142" s="20"/>
      <c r="W1142" s="20"/>
      <c r="X1142" s="20"/>
      <c r="Y1142" s="20"/>
      <c r="Z1142" s="6"/>
      <c r="AA1142" s="6"/>
      <c r="AB1142" s="111"/>
      <c r="AC1142" s="24"/>
      <c r="AI1142" s="111"/>
      <c r="AM1142" s="111"/>
    </row>
    <row r="1143" spans="1:39" x14ac:dyDescent="0.25">
      <c r="A1143" s="10"/>
      <c r="B1143" s="10"/>
      <c r="C1143" s="2" t="s">
        <v>682</v>
      </c>
      <c r="D1143" t="s">
        <v>509</v>
      </c>
      <c r="E1143" s="38" t="s">
        <v>32</v>
      </c>
      <c r="F1143" s="38">
        <v>2</v>
      </c>
      <c r="G1143" s="41">
        <v>1.246</v>
      </c>
      <c r="H1143" s="41">
        <v>1.2622395833333333</v>
      </c>
      <c r="I1143" s="57" t="s">
        <v>12</v>
      </c>
      <c r="J1143" s="58">
        <v>1696.80766954417</v>
      </c>
      <c r="K1143" s="59">
        <v>0.61279470700705396</v>
      </c>
      <c r="L1143" s="26">
        <f t="shared" si="71"/>
        <v>2.1617815503599549</v>
      </c>
      <c r="M1143" s="60">
        <v>38.461666242907889</v>
      </c>
      <c r="N1143" t="s">
        <v>14</v>
      </c>
      <c r="O1143" s="24">
        <f t="shared" si="72"/>
        <v>0</v>
      </c>
      <c r="P1143" s="163">
        <f t="shared" si="73"/>
        <v>0</v>
      </c>
      <c r="Q1143" s="166">
        <v>8</v>
      </c>
      <c r="R1143" s="166">
        <v>1</v>
      </c>
      <c r="S1143" s="166"/>
      <c r="T1143" s="20"/>
      <c r="U1143" s="20"/>
      <c r="V1143" s="20"/>
      <c r="W1143" s="20"/>
      <c r="X1143" s="20"/>
      <c r="Y1143" s="20"/>
      <c r="Z1143" s="6"/>
      <c r="AA1143" s="6"/>
      <c r="AB1143" s="111"/>
      <c r="AC1143" s="24"/>
      <c r="AI1143" s="111"/>
      <c r="AM1143" s="111"/>
    </row>
    <row r="1144" spans="1:39" x14ac:dyDescent="0.25">
      <c r="A1144" s="10"/>
      <c r="B1144" s="10"/>
      <c r="C1144" s="2" t="s">
        <v>682</v>
      </c>
      <c r="D1144" t="s">
        <v>509</v>
      </c>
      <c r="E1144" s="38" t="s">
        <v>32</v>
      </c>
      <c r="F1144" s="38">
        <v>3</v>
      </c>
      <c r="G1144" s="41">
        <v>1.244</v>
      </c>
      <c r="H1144" s="41">
        <v>1.2609993510707334</v>
      </c>
      <c r="I1144" s="57" t="s">
        <v>12</v>
      </c>
      <c r="J1144" s="58">
        <v>1696.80766954417</v>
      </c>
      <c r="K1144" s="59">
        <v>0.61279470700705396</v>
      </c>
      <c r="L1144" s="26">
        <f t="shared" si="71"/>
        <v>2.1583115960255088</v>
      </c>
      <c r="M1144" s="60">
        <v>38.449167647008423</v>
      </c>
      <c r="N1144" t="s">
        <v>14</v>
      </c>
      <c r="O1144" s="24">
        <f t="shared" si="72"/>
        <v>0</v>
      </c>
      <c r="P1144" s="163">
        <f t="shared" si="73"/>
        <v>0</v>
      </c>
      <c r="Q1144" s="166">
        <v>9</v>
      </c>
      <c r="R1144" s="166">
        <v>1</v>
      </c>
      <c r="S1144" s="166"/>
      <c r="T1144" s="20"/>
      <c r="U1144" s="20"/>
      <c r="V1144" s="20"/>
      <c r="W1144" s="20"/>
      <c r="X1144" s="20"/>
      <c r="Y1144" s="20"/>
      <c r="Z1144" s="6"/>
      <c r="AA1144" s="6"/>
      <c r="AB1144" s="111"/>
      <c r="AC1144" s="24"/>
      <c r="AI1144" s="111"/>
      <c r="AM1144" s="111"/>
    </row>
    <row r="1145" spans="1:39" x14ac:dyDescent="0.25">
      <c r="A1145" s="10"/>
      <c r="B1145" s="10"/>
      <c r="C1145" s="2" t="s">
        <v>682</v>
      </c>
      <c r="D1145" t="s">
        <v>1714</v>
      </c>
      <c r="E1145" s="38" t="s">
        <v>30</v>
      </c>
      <c r="F1145" s="38">
        <v>1</v>
      </c>
      <c r="G1145" s="41">
        <v>0.69004480810442237</v>
      </c>
      <c r="H1145" s="41"/>
      <c r="I1145" s="57" t="s">
        <v>9</v>
      </c>
      <c r="J1145" s="58">
        <v>3089.8867662399298</v>
      </c>
      <c r="K1145" s="59">
        <v>0.60461148681394905</v>
      </c>
      <c r="L1145" s="26">
        <f t="shared" si="71"/>
        <v>2.1801230272744649</v>
      </c>
      <c r="M1145" s="60"/>
      <c r="N1145" t="s">
        <v>29</v>
      </c>
      <c r="O1145" s="24">
        <f t="shared" si="72"/>
        <v>1</v>
      </c>
      <c r="P1145" s="163">
        <f t="shared" si="73"/>
        <v>1</v>
      </c>
      <c r="Q1145" s="166">
        <v>12</v>
      </c>
      <c r="R1145" s="166">
        <v>1</v>
      </c>
      <c r="S1145" s="166">
        <v>1</v>
      </c>
      <c r="T1145" s="20"/>
      <c r="U1145" s="20"/>
      <c r="V1145" s="20"/>
      <c r="W1145" s="20"/>
      <c r="X1145" s="20"/>
      <c r="Y1145" s="20"/>
      <c r="Z1145" s="6"/>
      <c r="AA1145" s="6"/>
      <c r="AB1145" s="111"/>
      <c r="AC1145" s="24"/>
      <c r="AI1145" s="111"/>
      <c r="AM1145" s="111"/>
    </row>
    <row r="1146" spans="1:39" x14ac:dyDescent="0.25">
      <c r="A1146" s="10"/>
      <c r="B1146" s="10"/>
      <c r="C1146" s="2" t="s">
        <v>682</v>
      </c>
      <c r="D1146" t="s">
        <v>1714</v>
      </c>
      <c r="E1146" s="38" t="s">
        <v>31</v>
      </c>
      <c r="F1146" s="38">
        <v>1</v>
      </c>
      <c r="G1146" s="41">
        <v>0.67417559336273891</v>
      </c>
      <c r="H1146" s="41"/>
      <c r="I1146" s="57" t="s">
        <v>9</v>
      </c>
      <c r="J1146" s="58">
        <v>3089.8867662399298</v>
      </c>
      <c r="K1146" s="59">
        <v>0.60461148681394905</v>
      </c>
      <c r="L1146" s="26">
        <f t="shared" si="71"/>
        <v>2.1299859346150094</v>
      </c>
      <c r="M1146" s="60"/>
      <c r="N1146" t="s">
        <v>29</v>
      </c>
      <c r="O1146" s="24">
        <f t="shared" ref="O1146:O1161" si="75">IF(D1146=D1145,0,1)</f>
        <v>0</v>
      </c>
      <c r="P1146" s="163">
        <f t="shared" ref="P1146:P1161" si="76">IF(F1146=1,1,0)</f>
        <v>1</v>
      </c>
      <c r="Q1146" s="166">
        <v>13</v>
      </c>
      <c r="R1146" s="166">
        <v>1</v>
      </c>
      <c r="S1146" s="166">
        <v>1</v>
      </c>
      <c r="T1146" s="20"/>
      <c r="U1146" s="20"/>
      <c r="V1146" s="20"/>
      <c r="W1146" s="20"/>
      <c r="X1146" s="20"/>
      <c r="Y1146" s="20"/>
      <c r="Z1146" s="6"/>
      <c r="AA1146" s="6"/>
      <c r="AB1146" s="111"/>
      <c r="AC1146" s="24"/>
      <c r="AI1146" s="111"/>
      <c r="AM1146" s="111"/>
    </row>
    <row r="1147" spans="1:39" x14ac:dyDescent="0.25">
      <c r="A1147" s="10"/>
      <c r="B1147" s="10"/>
      <c r="C1147" s="2" t="s">
        <v>682</v>
      </c>
      <c r="D1147" t="s">
        <v>1714</v>
      </c>
      <c r="E1147" s="38" t="s">
        <v>32</v>
      </c>
      <c r="F1147" s="38">
        <v>1</v>
      </c>
      <c r="G1147" s="41">
        <v>0.67628425003026515</v>
      </c>
      <c r="H1147" s="41"/>
      <c r="I1147" s="57" t="s">
        <v>9</v>
      </c>
      <c r="J1147" s="58">
        <v>3089.8867662399298</v>
      </c>
      <c r="K1147" s="59">
        <v>0.60461148681394905</v>
      </c>
      <c r="L1147" s="26">
        <f t="shared" si="71"/>
        <v>2.1366480106186216</v>
      </c>
      <c r="M1147" s="60"/>
      <c r="N1147" t="s">
        <v>29</v>
      </c>
      <c r="O1147" s="24">
        <f t="shared" si="75"/>
        <v>0</v>
      </c>
      <c r="P1147" s="163">
        <f t="shared" si="76"/>
        <v>1</v>
      </c>
      <c r="Q1147" s="166">
        <v>14</v>
      </c>
      <c r="R1147" s="166">
        <v>1</v>
      </c>
      <c r="S1147" s="166">
        <v>1</v>
      </c>
      <c r="T1147" s="20"/>
      <c r="U1147" s="20"/>
      <c r="V1147" s="20"/>
      <c r="W1147" s="20"/>
      <c r="X1147" s="20"/>
      <c r="Y1147" s="20"/>
      <c r="Z1147" s="6"/>
      <c r="AA1147" s="6"/>
      <c r="AB1147" s="111"/>
      <c r="AC1147" s="24"/>
      <c r="AI1147" s="111"/>
      <c r="AM1147" s="111"/>
    </row>
    <row r="1148" spans="1:39" x14ac:dyDescent="0.25">
      <c r="A1148" s="10"/>
      <c r="B1148" s="10"/>
      <c r="C1148" s="2" t="s">
        <v>682</v>
      </c>
      <c r="D1148" t="s">
        <v>1714</v>
      </c>
      <c r="E1148" s="38" t="s">
        <v>33</v>
      </c>
      <c r="F1148" s="38">
        <v>1</v>
      </c>
      <c r="G1148" s="41">
        <v>0.68313922236158386</v>
      </c>
      <c r="H1148" s="41"/>
      <c r="I1148" s="57" t="s">
        <v>9</v>
      </c>
      <c r="J1148" s="58">
        <v>3089.8867662399298</v>
      </c>
      <c r="K1148" s="59">
        <v>0.60461148681394905</v>
      </c>
      <c r="L1148" s="26">
        <f t="shared" si="71"/>
        <v>2.1583055651068452</v>
      </c>
      <c r="M1148" s="60"/>
      <c r="N1148" t="s">
        <v>29</v>
      </c>
      <c r="O1148" s="24">
        <f t="shared" si="75"/>
        <v>0</v>
      </c>
      <c r="P1148" s="163">
        <f t="shared" si="76"/>
        <v>1</v>
      </c>
      <c r="Q1148" s="166">
        <v>15</v>
      </c>
      <c r="R1148" s="166">
        <v>1</v>
      </c>
      <c r="S1148" s="166">
        <v>1</v>
      </c>
      <c r="T1148" s="20"/>
      <c r="U1148" s="20"/>
      <c r="V1148" s="20"/>
      <c r="W1148" s="20"/>
      <c r="X1148" s="20"/>
      <c r="Y1148" s="20"/>
      <c r="Z1148" s="6"/>
      <c r="AA1148" s="6"/>
      <c r="AB1148" s="111"/>
      <c r="AC1148" s="24"/>
      <c r="AI1148" s="111"/>
      <c r="AM1148" s="111"/>
    </row>
    <row r="1149" spans="1:39" x14ac:dyDescent="0.25">
      <c r="A1149" s="10"/>
      <c r="B1149" s="10"/>
      <c r="C1149" s="2" t="s">
        <v>682</v>
      </c>
      <c r="D1149" t="s">
        <v>1714</v>
      </c>
      <c r="E1149" s="38" t="s">
        <v>34</v>
      </c>
      <c r="F1149" s="38">
        <v>1</v>
      </c>
      <c r="G1149" s="41">
        <v>0.68034862336416213</v>
      </c>
      <c r="H1149" s="41"/>
      <c r="I1149" s="57" t="s">
        <v>9</v>
      </c>
      <c r="J1149" s="58">
        <v>3089.8867662399298</v>
      </c>
      <c r="K1149" s="59">
        <v>0.60461148681394905</v>
      </c>
      <c r="L1149" s="26">
        <f t="shared" si="71"/>
        <v>2.1494889649923095</v>
      </c>
      <c r="M1149" s="60"/>
      <c r="N1149" t="s">
        <v>29</v>
      </c>
      <c r="O1149" s="24">
        <f t="shared" si="75"/>
        <v>0</v>
      </c>
      <c r="P1149" s="163">
        <f t="shared" si="76"/>
        <v>1</v>
      </c>
      <c r="Q1149" s="166">
        <v>16</v>
      </c>
      <c r="R1149" s="166">
        <v>1</v>
      </c>
      <c r="S1149" s="166">
        <v>1</v>
      </c>
      <c r="T1149" s="20"/>
      <c r="U1149" s="20"/>
      <c r="V1149" s="20"/>
      <c r="W1149" s="20"/>
      <c r="X1149" s="20"/>
      <c r="Y1149" s="20"/>
      <c r="Z1149" s="6"/>
      <c r="AA1149" s="6"/>
      <c r="AB1149" s="111"/>
      <c r="AC1149" s="24"/>
      <c r="AI1149" s="111"/>
      <c r="AM1149" s="111"/>
    </row>
    <row r="1150" spans="1:39" x14ac:dyDescent="0.25">
      <c r="A1150" s="10"/>
      <c r="B1150" s="10"/>
      <c r="C1150" s="2" t="s">
        <v>682</v>
      </c>
      <c r="D1150" t="s">
        <v>1714</v>
      </c>
      <c r="E1150" s="38" t="s">
        <v>518</v>
      </c>
      <c r="F1150" s="38">
        <v>1</v>
      </c>
      <c r="G1150" s="41">
        <v>0.67909641512522512</v>
      </c>
      <c r="H1150" s="41"/>
      <c r="I1150" s="57" t="s">
        <v>9</v>
      </c>
      <c r="J1150" s="58">
        <v>3089.8867662399298</v>
      </c>
      <c r="K1150" s="59">
        <v>0.60461148681394905</v>
      </c>
      <c r="L1150" s="26">
        <f t="shared" ref="L1150:L1152" si="77">G1150*J1150/978</f>
        <v>2.1455327465198475</v>
      </c>
      <c r="M1150" s="60"/>
      <c r="N1150" t="s">
        <v>29</v>
      </c>
      <c r="O1150" s="24">
        <f t="shared" si="75"/>
        <v>0</v>
      </c>
      <c r="P1150" s="163">
        <f t="shared" si="76"/>
        <v>1</v>
      </c>
      <c r="Q1150" s="166">
        <v>17</v>
      </c>
      <c r="R1150" s="166">
        <v>1</v>
      </c>
      <c r="S1150" s="166">
        <v>1</v>
      </c>
      <c r="T1150" s="20"/>
      <c r="U1150" s="20"/>
      <c r="V1150" s="20"/>
      <c r="W1150" s="20"/>
      <c r="X1150" s="20"/>
      <c r="Y1150" s="20"/>
      <c r="Z1150" s="6"/>
      <c r="AA1150" s="6"/>
      <c r="AB1150" s="111"/>
      <c r="AC1150" s="24"/>
      <c r="AI1150" s="111"/>
      <c r="AM1150" s="111"/>
    </row>
    <row r="1151" spans="1:39" x14ac:dyDescent="0.25">
      <c r="A1151" s="10"/>
      <c r="B1151" s="10"/>
      <c r="C1151" s="2" t="s">
        <v>682</v>
      </c>
      <c r="D1151" t="s">
        <v>1714</v>
      </c>
      <c r="E1151" s="38" t="s">
        <v>519</v>
      </c>
      <c r="F1151" s="38">
        <v>1</v>
      </c>
      <c r="G1151" s="41">
        <v>0.66524356401827267</v>
      </c>
      <c r="H1151" s="41"/>
      <c r="I1151" s="57" t="s">
        <v>9</v>
      </c>
      <c r="J1151" s="58">
        <v>3089.8867662399298</v>
      </c>
      <c r="K1151" s="59">
        <v>0.60461148681394905</v>
      </c>
      <c r="L1151" s="26">
        <f t="shared" si="77"/>
        <v>2.1017661398633396</v>
      </c>
      <c r="M1151" s="60"/>
      <c r="N1151" t="s">
        <v>29</v>
      </c>
      <c r="O1151" s="24">
        <f t="shared" si="75"/>
        <v>0</v>
      </c>
      <c r="P1151" s="163">
        <f t="shared" si="76"/>
        <v>1</v>
      </c>
      <c r="Q1151" s="166">
        <v>19</v>
      </c>
      <c r="R1151" s="166">
        <v>1</v>
      </c>
      <c r="S1151" s="166">
        <v>1</v>
      </c>
      <c r="T1151" s="20"/>
      <c r="U1151" s="20"/>
      <c r="V1151" s="20"/>
      <c r="W1151" s="20"/>
      <c r="X1151" s="20"/>
      <c r="Y1151" s="20"/>
      <c r="Z1151" s="6"/>
      <c r="AA1151" s="6"/>
      <c r="AB1151" s="111"/>
      <c r="AC1151" s="24"/>
      <c r="AI1151" s="111"/>
      <c r="AM1151" s="111"/>
    </row>
    <row r="1152" spans="1:39" x14ac:dyDescent="0.25">
      <c r="A1152" s="10"/>
      <c r="B1152" s="10"/>
      <c r="C1152" s="2" t="s">
        <v>682</v>
      </c>
      <c r="D1152" t="s">
        <v>1714</v>
      </c>
      <c r="E1152" s="38" t="s">
        <v>520</v>
      </c>
      <c r="F1152" s="38">
        <v>1</v>
      </c>
      <c r="G1152" s="41">
        <v>0.65859653087745063</v>
      </c>
      <c r="H1152" s="41"/>
      <c r="I1152" s="57" t="s">
        <v>9</v>
      </c>
      <c r="J1152" s="58">
        <v>3089.8867662399298</v>
      </c>
      <c r="K1152" s="59">
        <v>0.60461148681394905</v>
      </c>
      <c r="L1152" s="26">
        <f t="shared" si="77"/>
        <v>2.0807655470856461</v>
      </c>
      <c r="M1152" s="60"/>
      <c r="N1152" t="s">
        <v>29</v>
      </c>
      <c r="O1152" s="24">
        <f t="shared" si="75"/>
        <v>0</v>
      </c>
      <c r="P1152" s="163">
        <f t="shared" si="76"/>
        <v>1</v>
      </c>
      <c r="Q1152" s="166">
        <v>21</v>
      </c>
      <c r="R1152" s="166">
        <v>1</v>
      </c>
      <c r="S1152" s="166">
        <v>1</v>
      </c>
      <c r="T1152" s="20"/>
      <c r="U1152" s="20"/>
      <c r="V1152" s="20"/>
      <c r="W1152" s="20"/>
      <c r="X1152" s="20"/>
      <c r="Y1152" s="20"/>
      <c r="Z1152" s="6"/>
      <c r="AA1152" s="6"/>
      <c r="AB1152" s="111"/>
      <c r="AC1152" s="24"/>
      <c r="AI1152" s="111"/>
      <c r="AM1152" s="111"/>
    </row>
    <row r="1153" spans="1:39" x14ac:dyDescent="0.25">
      <c r="A1153" s="10"/>
      <c r="B1153" s="10"/>
      <c r="C1153" s="2" t="s">
        <v>682</v>
      </c>
      <c r="D1153" t="s">
        <v>1833</v>
      </c>
      <c r="E1153" s="38" t="s">
        <v>30</v>
      </c>
      <c r="F1153" s="38">
        <v>1</v>
      </c>
      <c r="G1153" s="41">
        <v>0.6776275684010471</v>
      </c>
      <c r="H1153" s="41">
        <v>0.69810967621186604</v>
      </c>
      <c r="I1153" s="57" t="s">
        <v>9</v>
      </c>
      <c r="J1153" s="58">
        <v>3089.8867662399298</v>
      </c>
      <c r="K1153" s="59">
        <v>0.60461148681394905</v>
      </c>
      <c r="L1153" s="26">
        <v>2.1408920818422681</v>
      </c>
      <c r="M1153" s="60">
        <v>38.952009963752353</v>
      </c>
      <c r="N1153" t="s">
        <v>29</v>
      </c>
      <c r="O1153" s="24">
        <f t="shared" si="75"/>
        <v>1</v>
      </c>
      <c r="P1153" s="163">
        <f t="shared" si="76"/>
        <v>1</v>
      </c>
      <c r="Q1153" s="166">
        <v>22</v>
      </c>
      <c r="R1153" s="166">
        <v>1</v>
      </c>
      <c r="S1153" s="166">
        <v>1</v>
      </c>
      <c r="T1153" s="20"/>
      <c r="U1153" s="20"/>
      <c r="V1153" s="20"/>
      <c r="W1153" s="20"/>
      <c r="X1153" s="20"/>
      <c r="Y1153" s="20"/>
      <c r="Z1153" s="6"/>
      <c r="AA1153" s="6"/>
      <c r="AB1153" s="111"/>
      <c r="AC1153" s="24"/>
      <c r="AI1153" s="111"/>
      <c r="AM1153" s="111"/>
    </row>
    <row r="1154" spans="1:39" x14ac:dyDescent="0.25">
      <c r="A1154" s="10"/>
      <c r="B1154" s="10"/>
      <c r="C1154" s="2" t="s">
        <v>682</v>
      </c>
      <c r="D1154" t="s">
        <v>1833</v>
      </c>
      <c r="E1154" s="38" t="s">
        <v>31</v>
      </c>
      <c r="F1154" s="38">
        <v>1</v>
      </c>
      <c r="G1154" s="41">
        <v>0.67166648284989516</v>
      </c>
      <c r="H1154" s="41">
        <v>0.70776763082051464</v>
      </c>
      <c r="I1154" s="57" t="s">
        <v>9</v>
      </c>
      <c r="J1154" s="58">
        <v>3089.8867662399298</v>
      </c>
      <c r="K1154" s="59">
        <v>0.60461148681394905</v>
      </c>
      <c r="L1154" s="26">
        <v>2.1220586673668813</v>
      </c>
      <c r="M1154" s="60">
        <v>38.502044388189184</v>
      </c>
      <c r="N1154" t="s">
        <v>29</v>
      </c>
      <c r="O1154" s="24">
        <f t="shared" si="75"/>
        <v>0</v>
      </c>
      <c r="P1154" s="163">
        <f t="shared" si="76"/>
        <v>1</v>
      </c>
      <c r="Q1154" s="166">
        <v>23</v>
      </c>
      <c r="R1154" s="166">
        <v>1</v>
      </c>
      <c r="S1154" s="166">
        <v>1</v>
      </c>
      <c r="T1154" s="20"/>
      <c r="U1154" s="20"/>
      <c r="V1154" s="20"/>
      <c r="W1154" s="20"/>
      <c r="X1154" s="20"/>
      <c r="Y1154" s="20"/>
      <c r="Z1154" s="6"/>
      <c r="AA1154" s="6"/>
      <c r="AB1154" s="111"/>
      <c r="AC1154" s="24"/>
      <c r="AI1154" s="111"/>
      <c r="AM1154" s="111"/>
    </row>
    <row r="1155" spans="1:39" x14ac:dyDescent="0.25">
      <c r="A1155" s="10"/>
      <c r="B1155" s="10"/>
      <c r="C1155" s="2" t="s">
        <v>682</v>
      </c>
      <c r="D1155" t="s">
        <v>1833</v>
      </c>
      <c r="E1155" s="38" t="s">
        <v>32</v>
      </c>
      <c r="F1155" s="38">
        <v>1</v>
      </c>
      <c r="G1155" s="41">
        <v>0.66043237092874418</v>
      </c>
      <c r="H1155" s="41">
        <v>0.69342063575879187</v>
      </c>
      <c r="I1155" s="57" t="s">
        <v>9</v>
      </c>
      <c r="J1155" s="58">
        <v>3089.8867662399298</v>
      </c>
      <c r="K1155" s="59">
        <v>0.60461148681394905</v>
      </c>
      <c r="L1155" s="26">
        <v>2.0865656880666537</v>
      </c>
      <c r="M1155" s="60">
        <v>38.574331225418405</v>
      </c>
      <c r="N1155" t="s">
        <v>29</v>
      </c>
      <c r="O1155" s="24">
        <f t="shared" si="75"/>
        <v>0</v>
      </c>
      <c r="P1155" s="163">
        <f t="shared" si="76"/>
        <v>1</v>
      </c>
      <c r="Q1155" s="166">
        <v>24</v>
      </c>
      <c r="R1155" s="166">
        <v>1</v>
      </c>
      <c r="S1155" s="166">
        <v>1</v>
      </c>
      <c r="T1155" s="20"/>
      <c r="U1155" s="20"/>
      <c r="V1155" s="20"/>
      <c r="W1155" s="20"/>
      <c r="X1155" s="20"/>
      <c r="Y1155" s="20"/>
      <c r="Z1155" s="6"/>
      <c r="AA1155" s="6"/>
      <c r="AB1155" s="111"/>
      <c r="AC1155" s="24"/>
      <c r="AI1155" s="111"/>
      <c r="AM1155" s="111"/>
    </row>
    <row r="1156" spans="1:39" x14ac:dyDescent="0.25">
      <c r="A1156" s="10"/>
      <c r="B1156" s="10"/>
      <c r="C1156" s="2" t="s">
        <v>682</v>
      </c>
      <c r="D1156" t="s">
        <v>1833</v>
      </c>
      <c r="E1156" s="38" t="s">
        <v>33</v>
      </c>
      <c r="F1156" s="38">
        <v>1</v>
      </c>
      <c r="G1156" s="41">
        <v>0.6737128730608003</v>
      </c>
      <c r="H1156" s="41">
        <v>0.69420284833154311</v>
      </c>
      <c r="I1156" s="57" t="s">
        <v>9</v>
      </c>
      <c r="J1156" s="58">
        <v>3089.8867662399298</v>
      </c>
      <c r="K1156" s="59">
        <v>0.60461148681394905</v>
      </c>
      <c r="L1156" s="26">
        <v>2.128524019137064</v>
      </c>
      <c r="M1156" s="60">
        <v>38.948404004185612</v>
      </c>
      <c r="N1156" t="s">
        <v>29</v>
      </c>
      <c r="O1156" s="24">
        <f t="shared" si="75"/>
        <v>0</v>
      </c>
      <c r="P1156" s="163">
        <f t="shared" si="76"/>
        <v>1</v>
      </c>
      <c r="Q1156" s="166">
        <v>25</v>
      </c>
      <c r="R1156" s="166">
        <v>1</v>
      </c>
      <c r="S1156" s="166">
        <v>1</v>
      </c>
      <c r="T1156" s="20"/>
      <c r="U1156" s="20"/>
      <c r="V1156" s="20"/>
      <c r="W1156" s="20"/>
      <c r="X1156" s="20"/>
      <c r="Y1156" s="20"/>
      <c r="Z1156" s="6"/>
      <c r="AA1156" s="6"/>
      <c r="AB1156" s="111"/>
      <c r="AC1156" s="24"/>
      <c r="AI1156" s="111"/>
      <c r="AM1156" s="111"/>
    </row>
    <row r="1157" spans="1:39" x14ac:dyDescent="0.25">
      <c r="A1157" s="10"/>
      <c r="B1157" s="10"/>
      <c r="C1157" s="2" t="s">
        <v>682</v>
      </c>
      <c r="D1157" t="s">
        <v>1833</v>
      </c>
      <c r="E1157" s="38" t="s">
        <v>34</v>
      </c>
      <c r="F1157" s="38">
        <v>1</v>
      </c>
      <c r="G1157" s="41">
        <v>0.684155031995346</v>
      </c>
      <c r="H1157" s="41">
        <v>0.70270175806507984</v>
      </c>
      <c r="I1157" s="57" t="s">
        <v>9</v>
      </c>
      <c r="J1157" s="58">
        <v>3089.8867662399298</v>
      </c>
      <c r="K1157" s="59">
        <v>0.60461148681394905</v>
      </c>
      <c r="L1157" s="26">
        <v>2.161514907381263</v>
      </c>
      <c r="M1157" s="60">
        <v>39.012075370412127</v>
      </c>
      <c r="N1157" t="s">
        <v>29</v>
      </c>
      <c r="O1157" s="24">
        <f t="shared" si="75"/>
        <v>0</v>
      </c>
      <c r="P1157" s="163">
        <f t="shared" si="76"/>
        <v>1</v>
      </c>
      <c r="Q1157" s="166">
        <v>26</v>
      </c>
      <c r="R1157" s="166">
        <v>1</v>
      </c>
      <c r="S1157" s="166">
        <v>1</v>
      </c>
      <c r="T1157" s="20"/>
      <c r="U1157" s="20"/>
      <c r="V1157" s="20"/>
      <c r="W1157" s="20"/>
      <c r="X1157" s="20"/>
      <c r="Y1157" s="20"/>
      <c r="Z1157" s="6"/>
      <c r="AA1157" s="6"/>
      <c r="AB1157" s="111"/>
      <c r="AC1157" s="24"/>
      <c r="AI1157" s="111"/>
      <c r="AM1157" s="111"/>
    </row>
    <row r="1158" spans="1:39" x14ac:dyDescent="0.25">
      <c r="A1158" s="10"/>
      <c r="B1158" s="10"/>
      <c r="C1158" s="2" t="s">
        <v>682</v>
      </c>
      <c r="D1158" t="s">
        <v>1833</v>
      </c>
      <c r="E1158" s="38" t="s">
        <v>518</v>
      </c>
      <c r="F1158" s="38">
        <v>1</v>
      </c>
      <c r="G1158" s="41">
        <v>0.67416833440320212</v>
      </c>
      <c r="H1158" s="41">
        <v>0.69540207395812947</v>
      </c>
      <c r="I1158" s="57" t="s">
        <v>9</v>
      </c>
      <c r="J1158" s="58">
        <v>3089.8867662399298</v>
      </c>
      <c r="K1158" s="59">
        <v>0.60461148681394905</v>
      </c>
      <c r="L1158" s="26">
        <v>2.129963000706002</v>
      </c>
      <c r="M1158" s="60">
        <v>38.927568300957219</v>
      </c>
      <c r="N1158" t="s">
        <v>29</v>
      </c>
      <c r="O1158" s="24">
        <f t="shared" si="75"/>
        <v>0</v>
      </c>
      <c r="P1158" s="163">
        <f t="shared" si="76"/>
        <v>1</v>
      </c>
      <c r="Q1158" s="166">
        <v>27</v>
      </c>
      <c r="R1158" s="166">
        <v>1</v>
      </c>
      <c r="S1158" s="166">
        <v>1</v>
      </c>
      <c r="T1158" s="20"/>
      <c r="U1158" s="20"/>
      <c r="V1158" s="20"/>
      <c r="W1158" s="20"/>
      <c r="X1158" s="20"/>
      <c r="Y1158" s="20"/>
      <c r="Z1158" s="6"/>
      <c r="AA1158" s="6"/>
      <c r="AB1158" s="111"/>
      <c r="AC1158" s="24"/>
      <c r="AI1158" s="111"/>
      <c r="AM1158" s="111"/>
    </row>
    <row r="1159" spans="1:39" x14ac:dyDescent="0.25">
      <c r="A1159" s="10"/>
      <c r="B1159" s="10"/>
      <c r="C1159" s="2" t="s">
        <v>682</v>
      </c>
      <c r="D1159" t="s">
        <v>1833</v>
      </c>
      <c r="E1159" s="38" t="s">
        <v>519</v>
      </c>
      <c r="F1159" s="38">
        <v>1</v>
      </c>
      <c r="G1159" s="41">
        <v>0.66577980045510243</v>
      </c>
      <c r="H1159" s="41">
        <v>0.70420168067226896</v>
      </c>
      <c r="I1159" s="57" t="s">
        <v>9</v>
      </c>
      <c r="J1159" s="58">
        <v>3089.8867662399298</v>
      </c>
      <c r="K1159" s="59">
        <v>0.60461148681394905</v>
      </c>
      <c r="L1159" s="26">
        <v>2.1034603217342354</v>
      </c>
      <c r="M1159" s="60">
        <v>38.426834669264323</v>
      </c>
      <c r="N1159" t="s">
        <v>29</v>
      </c>
      <c r="O1159" s="24">
        <f t="shared" si="75"/>
        <v>0</v>
      </c>
      <c r="P1159" s="163">
        <f t="shared" si="76"/>
        <v>1</v>
      </c>
      <c r="Q1159" s="166">
        <v>28</v>
      </c>
      <c r="R1159" s="166">
        <v>1</v>
      </c>
      <c r="S1159" s="166">
        <v>1</v>
      </c>
      <c r="T1159" s="20"/>
      <c r="U1159" s="20"/>
      <c r="V1159" s="20"/>
      <c r="W1159" s="20"/>
      <c r="X1159" s="20"/>
      <c r="Y1159" s="20"/>
      <c r="Z1159" s="6"/>
      <c r="AA1159" s="6"/>
      <c r="AB1159" s="111"/>
      <c r="AC1159" s="24"/>
      <c r="AI1159" s="111"/>
      <c r="AM1159" s="111"/>
    </row>
    <row r="1160" spans="1:39" x14ac:dyDescent="0.25">
      <c r="A1160" s="10"/>
      <c r="B1160" s="10"/>
      <c r="C1160" s="2" t="s">
        <v>682</v>
      </c>
      <c r="D1160" t="s">
        <v>1833</v>
      </c>
      <c r="E1160" s="38" t="s">
        <v>520</v>
      </c>
      <c r="F1160" s="38">
        <v>1</v>
      </c>
      <c r="G1160" s="41">
        <v>0.6647755834829443</v>
      </c>
      <c r="H1160" s="41">
        <v>0.70382376290023818</v>
      </c>
      <c r="I1160" s="57" t="s">
        <v>9</v>
      </c>
      <c r="J1160" s="58">
        <v>3089.8867662399298</v>
      </c>
      <c r="K1160" s="59">
        <v>0.60461148681394905</v>
      </c>
      <c r="L1160" s="26">
        <v>2.1002876052386275</v>
      </c>
      <c r="M1160" s="60">
        <v>38.407316701431725</v>
      </c>
      <c r="N1160" t="s">
        <v>29</v>
      </c>
      <c r="O1160" s="24">
        <f t="shared" si="75"/>
        <v>0</v>
      </c>
      <c r="P1160" s="163">
        <f t="shared" si="76"/>
        <v>1</v>
      </c>
      <c r="Q1160" s="166">
        <v>29</v>
      </c>
      <c r="R1160" s="166">
        <v>1</v>
      </c>
      <c r="S1160" s="166">
        <v>1</v>
      </c>
      <c r="T1160" s="20"/>
      <c r="U1160" s="20"/>
      <c r="V1160" s="20"/>
      <c r="W1160" s="20"/>
      <c r="X1160" s="20"/>
      <c r="Y1160" s="20"/>
      <c r="Z1160" s="6"/>
      <c r="AA1160" s="6"/>
      <c r="AB1160" s="111"/>
      <c r="AC1160" s="24"/>
      <c r="AI1160" s="111"/>
      <c r="AM1160" s="111"/>
    </row>
    <row r="1161" spans="1:39" x14ac:dyDescent="0.25">
      <c r="A1161" s="10"/>
      <c r="B1161" s="10"/>
      <c r="C1161" s="2" t="s">
        <v>682</v>
      </c>
      <c r="D1161" t="s">
        <v>1833</v>
      </c>
      <c r="E1161" s="38" t="s">
        <v>521</v>
      </c>
      <c r="F1161" s="38">
        <v>1</v>
      </c>
      <c r="G1161" s="41">
        <v>0.65990244628960792</v>
      </c>
      <c r="H1161" s="41">
        <v>0.69827861579414374</v>
      </c>
      <c r="I1161" s="57" t="s">
        <v>9</v>
      </c>
      <c r="J1161" s="58">
        <v>3089.8867662399298</v>
      </c>
      <c r="K1161" s="59">
        <v>0.60461148681394905</v>
      </c>
      <c r="L1161" s="26">
        <v>2.0848914476478688</v>
      </c>
      <c r="M1161" s="60">
        <v>38.418400473485725</v>
      </c>
      <c r="N1161" t="s">
        <v>29</v>
      </c>
      <c r="O1161" s="24">
        <f t="shared" si="75"/>
        <v>0</v>
      </c>
      <c r="P1161" s="163">
        <f t="shared" si="76"/>
        <v>1</v>
      </c>
      <c r="Q1161" s="166">
        <v>30</v>
      </c>
      <c r="R1161" s="166">
        <v>1</v>
      </c>
      <c r="S1161" s="166">
        <v>1</v>
      </c>
      <c r="T1161" s="20"/>
      <c r="U1161" s="20"/>
      <c r="V1161" s="20"/>
      <c r="W1161" s="20"/>
      <c r="X1161" s="20"/>
      <c r="Y1161" s="20"/>
      <c r="Z1161" s="6"/>
      <c r="AA1161" s="6"/>
      <c r="AB1161" s="111"/>
      <c r="AC1161" s="24"/>
      <c r="AI1161" s="111"/>
      <c r="AM1161" s="111"/>
    </row>
    <row r="1162" spans="1:39" x14ac:dyDescent="0.25">
      <c r="A1162" s="10"/>
      <c r="B1162" s="10"/>
      <c r="C1162" s="8"/>
      <c r="D1162" s="10"/>
      <c r="E1162" s="10"/>
      <c r="F1162" s="10"/>
      <c r="G1162" s="81"/>
      <c r="H1162" s="81"/>
      <c r="I1162" s="63"/>
      <c r="J1162" s="64"/>
      <c r="K1162" s="65"/>
      <c r="L1162" s="50"/>
      <c r="M1162" s="73"/>
      <c r="N1162" s="74"/>
      <c r="O1162" s="163"/>
      <c r="P1162" s="163"/>
      <c r="Q1162" s="169"/>
      <c r="R1162" s="169"/>
      <c r="S1162" s="169"/>
      <c r="T1162" s="93"/>
      <c r="U1162" s="93"/>
      <c r="V1162" s="93"/>
      <c r="W1162" s="93"/>
      <c r="X1162" s="93"/>
      <c r="Y1162" s="93"/>
      <c r="Z1162" s="97"/>
      <c r="AA1162" s="97"/>
      <c r="AB1162" s="111"/>
      <c r="AC1162" s="112"/>
      <c r="AD1162" s="112"/>
      <c r="AE1162" s="112"/>
      <c r="AF1162" s="112"/>
      <c r="AG1162" s="112"/>
      <c r="AH1162" s="112"/>
      <c r="AI1162" s="111"/>
      <c r="AJ1162" s="112"/>
      <c r="AK1162" s="112"/>
      <c r="AL1162" s="112"/>
      <c r="AM1162" s="111"/>
    </row>
    <row r="1163" spans="1:39" x14ac:dyDescent="0.25">
      <c r="A1163" s="10"/>
      <c r="B1163" s="10"/>
      <c r="C1163" s="2" t="s">
        <v>683</v>
      </c>
      <c r="D1163" t="s">
        <v>301</v>
      </c>
      <c r="G1163" s="83">
        <v>0.27352029700000002</v>
      </c>
      <c r="H1163" s="84"/>
      <c r="I1163" s="57" t="s">
        <v>4</v>
      </c>
      <c r="J1163" s="25">
        <v>7841.2664268396102</v>
      </c>
      <c r="K1163" s="23">
        <v>0.58229952350158598</v>
      </c>
      <c r="L1163" s="26">
        <v>2.1929913312119624</v>
      </c>
      <c r="M1163" s="60" t="s">
        <v>5</v>
      </c>
      <c r="N1163" t="s">
        <v>7</v>
      </c>
      <c r="O1163" s="25"/>
      <c r="P1163" s="71"/>
      <c r="Q1163" s="169"/>
      <c r="R1163" s="169"/>
      <c r="S1163" s="169"/>
      <c r="T1163" s="27">
        <v>2.1929913312119624</v>
      </c>
      <c r="U1163" s="32" t="s">
        <v>5</v>
      </c>
      <c r="V1163" s="24">
        <f>978*T1163/AA1163</f>
        <v>1072.3727609626496</v>
      </c>
      <c r="W1163" s="32" t="s">
        <v>5</v>
      </c>
      <c r="X1163" s="32" t="s">
        <v>5</v>
      </c>
      <c r="Y1163" s="32" t="s">
        <v>5</v>
      </c>
      <c r="Z1163" s="6">
        <v>34</v>
      </c>
      <c r="AA1163" s="6">
        <v>2</v>
      </c>
      <c r="AB1163" s="111"/>
      <c r="AC1163" s="24"/>
      <c r="AF1163">
        <v>0</v>
      </c>
      <c r="AG1163">
        <v>0</v>
      </c>
      <c r="AH1163">
        <v>0</v>
      </c>
      <c r="AI1163" s="111"/>
      <c r="AL1163" s="23">
        <v>1</v>
      </c>
      <c r="AM1163" s="111"/>
    </row>
    <row r="1164" spans="1:39" x14ac:dyDescent="0.25">
      <c r="A1164" s="10"/>
      <c r="B1164" s="10"/>
      <c r="C1164" s="8"/>
      <c r="D1164" s="75"/>
      <c r="E1164" s="75"/>
      <c r="F1164" s="75"/>
      <c r="G1164" s="85"/>
      <c r="H1164" s="85"/>
      <c r="I1164" s="63"/>
      <c r="J1164" s="64"/>
      <c r="K1164" s="69"/>
      <c r="L1164" s="50"/>
      <c r="M1164" s="73"/>
      <c r="N1164" s="74"/>
      <c r="O1164" s="163"/>
      <c r="P1164" s="163"/>
      <c r="Q1164" s="169"/>
      <c r="R1164" s="169"/>
      <c r="S1164" s="169"/>
      <c r="T1164" s="93"/>
      <c r="U1164" s="93"/>
      <c r="V1164" s="93"/>
      <c r="W1164" s="93"/>
      <c r="X1164" s="93"/>
      <c r="Y1164" s="93"/>
      <c r="Z1164" s="97"/>
      <c r="AA1164" s="97"/>
      <c r="AB1164" s="111"/>
      <c r="AC1164" s="112"/>
      <c r="AD1164" s="112"/>
      <c r="AE1164" s="112"/>
      <c r="AF1164" s="112"/>
      <c r="AG1164" s="112"/>
      <c r="AH1164" s="112"/>
      <c r="AI1164" s="111"/>
      <c r="AJ1164" s="112"/>
      <c r="AK1164" s="112"/>
      <c r="AL1164" s="112"/>
      <c r="AM1164" s="111"/>
    </row>
    <row r="1165" spans="1:39" x14ac:dyDescent="0.25">
      <c r="A1165" s="10"/>
      <c r="B1165" s="10"/>
      <c r="C1165" s="2" t="s">
        <v>684</v>
      </c>
      <c r="D1165" s="51" t="s">
        <v>571</v>
      </c>
      <c r="E1165" s="38" t="s">
        <v>30</v>
      </c>
      <c r="F1165" s="38">
        <v>1</v>
      </c>
      <c r="G1165" s="41">
        <v>1.1955055134229748</v>
      </c>
      <c r="H1165" s="41">
        <v>1.215740507920543</v>
      </c>
      <c r="I1165" s="57" t="s">
        <v>12</v>
      </c>
      <c r="J1165" s="58">
        <v>1696.80766954417</v>
      </c>
      <c r="K1165" s="59">
        <v>0.61279470700705407</v>
      </c>
      <c r="L1165" s="26">
        <f t="shared" si="71"/>
        <v>2.074174769078164</v>
      </c>
      <c r="M1165" s="60">
        <v>38.384720064069633</v>
      </c>
      <c r="N1165" s="61" t="s">
        <v>29</v>
      </c>
      <c r="O1165" s="24">
        <f t="shared" ref="O1165:O1228" si="78">IF(D1165=D1164,0,1)</f>
        <v>1</v>
      </c>
      <c r="P1165" s="163">
        <f t="shared" ref="P1165:P1228" si="79">IF(F1165=1,1,0)</f>
        <v>1</v>
      </c>
      <c r="Q1165" s="166">
        <v>1</v>
      </c>
      <c r="R1165" s="166">
        <v>1</v>
      </c>
      <c r="S1165" s="166">
        <v>1</v>
      </c>
      <c r="T1165" s="27">
        <f>AVERAGE(L1165:L1171)</f>
        <v>2.0727979577029592</v>
      </c>
      <c r="U1165" s="27">
        <f>STDEVA(L1165:L1171)</f>
        <v>2.8685134357667758E-2</v>
      </c>
      <c r="V1165" s="24">
        <f>978*T1165/AA1165</f>
        <v>1013.598201316747</v>
      </c>
      <c r="W1165" s="24">
        <f>978*U1165/AA1165</f>
        <v>14.027030700899534</v>
      </c>
      <c r="X1165" s="27">
        <f>AVERAGE(M1165:M1171)</f>
        <v>38.463821837078228</v>
      </c>
      <c r="Y1165" s="27">
        <f>STDEVA(M1165:M1171)</f>
        <v>0.35924860724733754</v>
      </c>
      <c r="Z1165" s="6">
        <v>34</v>
      </c>
      <c r="AA1165" s="6">
        <v>2</v>
      </c>
      <c r="AB1165" s="111"/>
      <c r="AC1165" s="25">
        <f>SUM(O1165:O1171)</f>
        <v>1</v>
      </c>
      <c r="AD1165" s="25">
        <f>SUM(P1165:P1171)</f>
        <v>3</v>
      </c>
      <c r="AE1165" s="25">
        <f>SUM(R1165:R1171)</f>
        <v>7</v>
      </c>
      <c r="AF1165" s="24">
        <v>1</v>
      </c>
      <c r="AG1165" s="23">
        <v>3</v>
      </c>
      <c r="AH1165" s="25">
        <f>SUM(S1165:S1171)</f>
        <v>7</v>
      </c>
      <c r="AI1165" s="111"/>
      <c r="AJ1165" s="23">
        <v>1</v>
      </c>
      <c r="AM1165" s="111"/>
    </row>
    <row r="1166" spans="1:39" x14ac:dyDescent="0.25">
      <c r="A1166" s="10"/>
      <c r="B1166" s="10"/>
      <c r="C1166" s="2" t="s">
        <v>684</v>
      </c>
      <c r="D1166" s="51" t="s">
        <v>571</v>
      </c>
      <c r="E1166" s="38" t="s">
        <v>30</v>
      </c>
      <c r="F1166" s="38">
        <v>2</v>
      </c>
      <c r="G1166" s="41">
        <v>1.2032489963588833</v>
      </c>
      <c r="H1166" s="41">
        <v>1.1784791103095882</v>
      </c>
      <c r="I1166" s="57" t="s">
        <v>12</v>
      </c>
      <c r="J1166" s="58">
        <v>1696.80766954417</v>
      </c>
      <c r="K1166" s="59">
        <v>0.61279470700705407</v>
      </c>
      <c r="L1166" s="26">
        <f t="shared" si="71"/>
        <v>2.0876095351667465</v>
      </c>
      <c r="M1166" s="60">
        <v>39.133316004466103</v>
      </c>
      <c r="N1166" s="61" t="s">
        <v>29</v>
      </c>
      <c r="O1166" s="24">
        <f t="shared" si="78"/>
        <v>0</v>
      </c>
      <c r="P1166" s="163">
        <f t="shared" si="79"/>
        <v>0</v>
      </c>
      <c r="Q1166" s="166">
        <v>2</v>
      </c>
      <c r="R1166" s="166">
        <v>1</v>
      </c>
      <c r="S1166" s="166">
        <v>1</v>
      </c>
      <c r="T1166" s="20"/>
      <c r="U1166" s="20"/>
      <c r="V1166" s="20"/>
      <c r="W1166" s="20"/>
      <c r="X1166" s="20"/>
      <c r="Y1166" s="20"/>
      <c r="Z1166" s="6"/>
      <c r="AA1166" s="6"/>
      <c r="AB1166" s="111"/>
      <c r="AC1166" s="24"/>
      <c r="AI1166" s="111"/>
      <c r="AM1166" s="111"/>
    </row>
    <row r="1167" spans="1:39" x14ac:dyDescent="0.25">
      <c r="A1167" s="10"/>
      <c r="B1167" s="10"/>
      <c r="C1167" s="2" t="s">
        <v>684</v>
      </c>
      <c r="D1167" s="51" t="s">
        <v>571</v>
      </c>
      <c r="E1167" s="38" t="s">
        <v>30</v>
      </c>
      <c r="F1167" s="38">
        <v>3</v>
      </c>
      <c r="G1167" s="41">
        <v>1.2136748006764919</v>
      </c>
      <c r="H1167" s="41">
        <v>1.2232371689557731</v>
      </c>
      <c r="I1167" s="57" t="s">
        <v>12</v>
      </c>
      <c r="J1167" s="58">
        <v>1696.80766954417</v>
      </c>
      <c r="K1167" s="59">
        <v>0.61279470700705407</v>
      </c>
      <c r="L1167" s="26">
        <f t="shared" si="71"/>
        <v>2.1056980676077335</v>
      </c>
      <c r="M1167" s="60">
        <v>38.563816686731556</v>
      </c>
      <c r="N1167" s="61" t="s">
        <v>29</v>
      </c>
      <c r="O1167" s="24">
        <f t="shared" si="78"/>
        <v>0</v>
      </c>
      <c r="P1167" s="163">
        <f t="shared" si="79"/>
        <v>0</v>
      </c>
      <c r="Q1167" s="166">
        <v>3</v>
      </c>
      <c r="R1167" s="166">
        <v>1</v>
      </c>
      <c r="S1167" s="166">
        <v>1</v>
      </c>
      <c r="T1167" s="20"/>
      <c r="U1167" s="20"/>
      <c r="V1167" s="20"/>
      <c r="W1167" s="20"/>
      <c r="X1167" s="20"/>
      <c r="Y1167" s="20"/>
      <c r="Z1167" s="6"/>
      <c r="AA1167" s="6"/>
      <c r="AB1167" s="111"/>
      <c r="AC1167" s="24"/>
      <c r="AI1167" s="111"/>
      <c r="AM1167" s="111"/>
    </row>
    <row r="1168" spans="1:39" x14ac:dyDescent="0.25">
      <c r="A1168" s="10"/>
      <c r="B1168" s="10"/>
      <c r="C1168" s="2" t="s">
        <v>684</v>
      </c>
      <c r="D1168" s="51" t="s">
        <v>571</v>
      </c>
      <c r="E1168" s="38" t="s">
        <v>31</v>
      </c>
      <c r="F1168" s="38">
        <v>1</v>
      </c>
      <c r="G1168" s="41">
        <v>1.1762461360123648</v>
      </c>
      <c r="H1168" s="41">
        <v>1.2102934762290485</v>
      </c>
      <c r="I1168" s="57" t="s">
        <v>12</v>
      </c>
      <c r="J1168" s="58">
        <v>1696.80766954417</v>
      </c>
      <c r="K1168" s="59">
        <v>0.61279470700705407</v>
      </c>
      <c r="L1168" s="26">
        <f t="shared" si="71"/>
        <v>2.040760189015824</v>
      </c>
      <c r="M1168" s="60">
        <v>38.148157720337053</v>
      </c>
      <c r="N1168" s="61" t="s">
        <v>29</v>
      </c>
      <c r="O1168" s="24">
        <f t="shared" si="78"/>
        <v>0</v>
      </c>
      <c r="P1168" s="163">
        <f t="shared" si="79"/>
        <v>1</v>
      </c>
      <c r="Q1168" s="166">
        <v>4</v>
      </c>
      <c r="R1168" s="166">
        <v>1</v>
      </c>
      <c r="S1168" s="166">
        <v>1</v>
      </c>
      <c r="T1168" s="20"/>
      <c r="U1168" s="20"/>
      <c r="V1168" s="20"/>
      <c r="W1168" s="20"/>
      <c r="X1168" s="20"/>
      <c r="Y1168" s="20"/>
      <c r="Z1168" s="6"/>
      <c r="AA1168" s="6"/>
      <c r="AB1168" s="111"/>
      <c r="AC1168" s="24"/>
      <c r="AI1168" s="111"/>
      <c r="AM1168" s="111"/>
    </row>
    <row r="1169" spans="1:39" x14ac:dyDescent="0.25">
      <c r="A1169" s="10"/>
      <c r="B1169" s="10"/>
      <c r="C1169" s="2" t="s">
        <v>684</v>
      </c>
      <c r="D1169" s="51" t="s">
        <v>571</v>
      </c>
      <c r="E1169" s="38" t="s">
        <v>32</v>
      </c>
      <c r="F1169" s="38">
        <v>1</v>
      </c>
      <c r="G1169" s="41">
        <v>1.1714860907759883</v>
      </c>
      <c r="H1169" s="41">
        <v>1.2091421415153414</v>
      </c>
      <c r="I1169" s="57" t="s">
        <v>12</v>
      </c>
      <c r="J1169" s="58">
        <v>1696.80766954417</v>
      </c>
      <c r="K1169" s="59">
        <v>0.61279470700705407</v>
      </c>
      <c r="L1169" s="26">
        <f t="shared" si="71"/>
        <v>2.0325016192157617</v>
      </c>
      <c r="M1169" s="60">
        <v>38.085479325008976</v>
      </c>
      <c r="N1169" s="61" t="s">
        <v>29</v>
      </c>
      <c r="O1169" s="24">
        <f t="shared" si="78"/>
        <v>0</v>
      </c>
      <c r="P1169" s="163">
        <f t="shared" si="79"/>
        <v>1</v>
      </c>
      <c r="Q1169" s="166">
        <v>5</v>
      </c>
      <c r="R1169" s="166">
        <v>1</v>
      </c>
      <c r="S1169" s="166">
        <v>1</v>
      </c>
      <c r="T1169" s="20"/>
      <c r="U1169" s="20"/>
      <c r="V1169" s="20"/>
      <c r="W1169" s="20"/>
      <c r="X1169" s="20"/>
      <c r="Y1169" s="20"/>
      <c r="Z1169" s="6"/>
      <c r="AA1169" s="6"/>
      <c r="AB1169" s="111"/>
      <c r="AC1169" s="24"/>
      <c r="AI1169" s="111"/>
      <c r="AM1169" s="111"/>
    </row>
    <row r="1170" spans="1:39" x14ac:dyDescent="0.25">
      <c r="A1170" s="10"/>
      <c r="B1170" s="10"/>
      <c r="C1170" s="2" t="s">
        <v>684</v>
      </c>
      <c r="D1170" s="51" t="s">
        <v>571</v>
      </c>
      <c r="E1170" s="38" t="s">
        <v>32</v>
      </c>
      <c r="F1170" s="38">
        <v>2</v>
      </c>
      <c r="G1170" s="41">
        <v>1.1905288882740812</v>
      </c>
      <c r="H1170" s="41">
        <v>1.2168523768708381</v>
      </c>
      <c r="I1170" s="57" t="s">
        <v>12</v>
      </c>
      <c r="J1170" s="58">
        <v>1696.80766954417</v>
      </c>
      <c r="K1170" s="59">
        <v>0.61279470700705407</v>
      </c>
      <c r="L1170" s="26">
        <f t="shared" si="71"/>
        <v>2.0655404380750055</v>
      </c>
      <c r="M1170" s="60">
        <v>38.282484827028519</v>
      </c>
      <c r="N1170" s="61" t="s">
        <v>29</v>
      </c>
      <c r="O1170" s="24">
        <f t="shared" si="78"/>
        <v>0</v>
      </c>
      <c r="P1170" s="163">
        <f t="shared" si="79"/>
        <v>0</v>
      </c>
      <c r="Q1170" s="166">
        <v>6</v>
      </c>
      <c r="R1170" s="166">
        <v>1</v>
      </c>
      <c r="S1170" s="166">
        <v>1</v>
      </c>
      <c r="T1170" s="20"/>
      <c r="U1170" s="20"/>
      <c r="V1170" s="20"/>
      <c r="W1170" s="20"/>
      <c r="X1170" s="20"/>
      <c r="Y1170" s="20"/>
      <c r="Z1170" s="6"/>
      <c r="AA1170" s="6"/>
      <c r="AB1170" s="111"/>
      <c r="AC1170" s="24"/>
      <c r="AI1170" s="111"/>
      <c r="AM1170" s="111"/>
    </row>
    <row r="1171" spans="1:39" x14ac:dyDescent="0.25">
      <c r="A1171" s="10"/>
      <c r="B1171" s="10"/>
      <c r="C1171" s="2" t="s">
        <v>684</v>
      </c>
      <c r="D1171" s="51" t="s">
        <v>571</v>
      </c>
      <c r="E1171" s="38" t="s">
        <v>32</v>
      </c>
      <c r="F1171" s="38">
        <v>3</v>
      </c>
      <c r="G1171" s="41">
        <v>1.212293236762259</v>
      </c>
      <c r="H1171" s="41">
        <v>1.2166611350813141</v>
      </c>
      <c r="I1171" s="57" t="s">
        <v>12</v>
      </c>
      <c r="J1171" s="58">
        <v>1696.80766954417</v>
      </c>
      <c r="K1171" s="59">
        <v>0.61279470700705407</v>
      </c>
      <c r="L1171" s="26">
        <f t="shared" si="71"/>
        <v>2.1033010857614798</v>
      </c>
      <c r="M1171" s="60">
        <v>38.64877823190578</v>
      </c>
      <c r="N1171" s="61" t="s">
        <v>29</v>
      </c>
      <c r="O1171" s="24">
        <f t="shared" si="78"/>
        <v>0</v>
      </c>
      <c r="P1171" s="163">
        <f t="shared" si="79"/>
        <v>0</v>
      </c>
      <c r="Q1171" s="166">
        <v>7</v>
      </c>
      <c r="R1171" s="166">
        <v>1</v>
      </c>
      <c r="S1171" s="166">
        <v>1</v>
      </c>
      <c r="T1171" s="20"/>
      <c r="U1171" s="20"/>
      <c r="V1171" s="20"/>
      <c r="W1171" s="20"/>
      <c r="X1171" s="20"/>
      <c r="Y1171" s="20"/>
      <c r="Z1171" s="6"/>
      <c r="AA1171" s="6"/>
      <c r="AB1171" s="111"/>
      <c r="AC1171" s="24"/>
      <c r="AI1171" s="111"/>
      <c r="AM1171" s="111"/>
    </row>
    <row r="1172" spans="1:39" x14ac:dyDescent="0.25">
      <c r="A1172" s="10"/>
      <c r="B1172" s="10"/>
      <c r="C1172" s="8"/>
      <c r="D1172" s="66"/>
      <c r="E1172" s="66"/>
      <c r="F1172" s="66"/>
      <c r="G1172" s="81"/>
      <c r="H1172" s="81"/>
      <c r="I1172" s="63"/>
      <c r="J1172" s="64"/>
      <c r="K1172" s="65"/>
      <c r="L1172" s="50"/>
      <c r="M1172" s="73"/>
      <c r="N1172" s="74"/>
      <c r="O1172" s="163"/>
      <c r="P1172" s="163"/>
      <c r="Q1172" s="170"/>
      <c r="R1172" s="170"/>
      <c r="S1172" s="170"/>
      <c r="T1172" s="93"/>
      <c r="U1172" s="93"/>
      <c r="V1172" s="93"/>
      <c r="W1172" s="93"/>
      <c r="X1172" s="93"/>
      <c r="Y1172" s="93"/>
      <c r="Z1172" s="97"/>
      <c r="AA1172" s="97"/>
      <c r="AB1172" s="111"/>
      <c r="AC1172" s="112"/>
      <c r="AD1172" s="112"/>
      <c r="AE1172" s="112"/>
      <c r="AF1172" s="112"/>
      <c r="AG1172" s="112"/>
      <c r="AH1172" s="112"/>
      <c r="AI1172" s="111"/>
      <c r="AJ1172" s="112"/>
      <c r="AK1172" s="112"/>
      <c r="AL1172" s="112"/>
      <c r="AM1172" s="111"/>
    </row>
    <row r="1173" spans="1:39" x14ac:dyDescent="0.25">
      <c r="A1173" s="10"/>
      <c r="B1173" s="10"/>
      <c r="C1173" s="2" t="s">
        <v>685</v>
      </c>
      <c r="D1173" s="51" t="s">
        <v>572</v>
      </c>
      <c r="E1173" s="38" t="s">
        <v>30</v>
      </c>
      <c r="F1173" s="38">
        <v>1</v>
      </c>
      <c r="G1173" s="41">
        <v>1.2109382027525413</v>
      </c>
      <c r="H1173" s="41">
        <v>1.2255344978754974</v>
      </c>
      <c r="I1173" s="57" t="s">
        <v>12</v>
      </c>
      <c r="J1173" s="58">
        <v>1696.80766954417</v>
      </c>
      <c r="K1173" s="59">
        <v>0.61279470700705407</v>
      </c>
      <c r="L1173" s="26">
        <f t="shared" si="71"/>
        <v>2.1009501326938089</v>
      </c>
      <c r="M1173" s="60">
        <v>38.481058283685329</v>
      </c>
      <c r="N1173" s="61" t="s">
        <v>29</v>
      </c>
      <c r="O1173" s="24">
        <f t="shared" si="78"/>
        <v>1</v>
      </c>
      <c r="P1173" s="163">
        <f t="shared" si="79"/>
        <v>1</v>
      </c>
      <c r="Q1173" s="166">
        <v>1</v>
      </c>
      <c r="R1173" s="166">
        <v>1</v>
      </c>
      <c r="S1173" s="166">
        <v>1</v>
      </c>
      <c r="T1173" s="27">
        <f>AVERAGE(L1173:L1190)</f>
        <v>2.0873962407853188</v>
      </c>
      <c r="U1173" s="27">
        <f>STDEVA(L1173:L1190)</f>
        <v>3.3537542514925113E-2</v>
      </c>
      <c r="V1173" s="24">
        <f>978*T1173/AA1173</f>
        <v>1020.7367617440209</v>
      </c>
      <c r="W1173" s="24">
        <f>978*U1173/AA1173</f>
        <v>16.399858289798381</v>
      </c>
      <c r="X1173" s="27">
        <f>AVERAGE(M1173:M1190)</f>
        <v>38.72659959675957</v>
      </c>
      <c r="Y1173" s="27">
        <f>STDEVA(M1173:M1190)</f>
        <v>0.25755333520976248</v>
      </c>
      <c r="Z1173" s="6">
        <v>34</v>
      </c>
      <c r="AA1173" s="6">
        <v>2</v>
      </c>
      <c r="AB1173" s="111"/>
      <c r="AC1173" s="25">
        <f>SUM(O1173:O1190)</f>
        <v>3</v>
      </c>
      <c r="AD1173" s="25">
        <f>SUM(P1173:P1190)</f>
        <v>7</v>
      </c>
      <c r="AE1173" s="25">
        <f>SUM(R1173:R1190)</f>
        <v>18</v>
      </c>
      <c r="AF1173" s="24">
        <v>3</v>
      </c>
      <c r="AG1173" s="23">
        <v>7</v>
      </c>
      <c r="AH1173" s="25">
        <f>SUM(S1173:S1190)</f>
        <v>18</v>
      </c>
      <c r="AI1173" s="111"/>
      <c r="AJ1173" s="23">
        <v>1</v>
      </c>
      <c r="AM1173" s="111"/>
    </row>
    <row r="1174" spans="1:39" x14ac:dyDescent="0.25">
      <c r="A1174" s="10"/>
      <c r="B1174" s="10"/>
      <c r="C1174" s="2" t="s">
        <v>685</v>
      </c>
      <c r="D1174" s="51" t="s">
        <v>572</v>
      </c>
      <c r="E1174" s="38" t="s">
        <v>30</v>
      </c>
      <c r="F1174" s="38">
        <v>2</v>
      </c>
      <c r="G1174" s="41">
        <v>1.2255872291904217</v>
      </c>
      <c r="H1174" s="41">
        <v>1.2272245060336826</v>
      </c>
      <c r="I1174" s="57" t="s">
        <v>12</v>
      </c>
      <c r="J1174" s="58">
        <v>1696.80766954417</v>
      </c>
      <c r="K1174" s="59">
        <v>0.61279470700705407</v>
      </c>
      <c r="L1174" s="26">
        <f t="shared" si="71"/>
        <v>2.126365859085579</v>
      </c>
      <c r="M1174" s="60">
        <v>38.693908606992814</v>
      </c>
      <c r="N1174" s="61" t="s">
        <v>29</v>
      </c>
      <c r="O1174" s="24">
        <f t="shared" si="78"/>
        <v>0</v>
      </c>
      <c r="P1174" s="163">
        <f t="shared" si="79"/>
        <v>0</v>
      </c>
      <c r="Q1174" s="166">
        <v>2</v>
      </c>
      <c r="R1174" s="166">
        <v>1</v>
      </c>
      <c r="S1174" s="166">
        <v>1</v>
      </c>
      <c r="T1174" s="20"/>
      <c r="U1174" s="20"/>
      <c r="V1174" s="20"/>
      <c r="W1174" s="20"/>
      <c r="X1174" s="20"/>
      <c r="Y1174" s="20"/>
      <c r="Z1174" s="6"/>
      <c r="AA1174" s="6"/>
      <c r="AB1174" s="111"/>
      <c r="AC1174" s="24"/>
      <c r="AI1174" s="111"/>
      <c r="AM1174" s="111"/>
    </row>
    <row r="1175" spans="1:39" x14ac:dyDescent="0.25">
      <c r="A1175" s="10"/>
      <c r="B1175" s="10"/>
      <c r="C1175" s="2" t="s">
        <v>685</v>
      </c>
      <c r="D1175" s="51" t="s">
        <v>572</v>
      </c>
      <c r="E1175" s="38" t="s">
        <v>30</v>
      </c>
      <c r="F1175" s="38">
        <v>3</v>
      </c>
      <c r="G1175" s="41">
        <v>1.2237614000492976</v>
      </c>
      <c r="H1175" s="41">
        <v>1.2216007457717406</v>
      </c>
      <c r="I1175" s="57" t="s">
        <v>12</v>
      </c>
      <c r="J1175" s="58">
        <v>1696.80766954417</v>
      </c>
      <c r="K1175" s="59">
        <v>0.61279470700705407</v>
      </c>
      <c r="L1175" s="26">
        <f t="shared" si="71"/>
        <v>2.1231980872144778</v>
      </c>
      <c r="M1175" s="60">
        <v>38.755742952197693</v>
      </c>
      <c r="N1175" s="61" t="s">
        <v>29</v>
      </c>
      <c r="O1175" s="24">
        <f t="shared" si="78"/>
        <v>0</v>
      </c>
      <c r="P1175" s="163">
        <f t="shared" si="79"/>
        <v>0</v>
      </c>
      <c r="Q1175" s="166">
        <v>3</v>
      </c>
      <c r="R1175" s="166">
        <v>1</v>
      </c>
      <c r="S1175" s="166">
        <v>1</v>
      </c>
      <c r="T1175" s="20"/>
      <c r="U1175" s="20"/>
      <c r="V1175" s="20"/>
      <c r="W1175" s="20"/>
      <c r="X1175" s="20"/>
      <c r="Y1175" s="20"/>
      <c r="Z1175" s="6"/>
      <c r="AA1175" s="6"/>
      <c r="AB1175" s="111"/>
      <c r="AC1175" s="24"/>
      <c r="AI1175" s="111"/>
      <c r="AM1175" s="111"/>
    </row>
    <row r="1176" spans="1:39" x14ac:dyDescent="0.25">
      <c r="A1176" s="10"/>
      <c r="B1176" s="10"/>
      <c r="C1176" s="2" t="s">
        <v>685</v>
      </c>
      <c r="D1176" s="51" t="s">
        <v>573</v>
      </c>
      <c r="E1176" s="38" t="s">
        <v>30</v>
      </c>
      <c r="F1176" s="38">
        <v>1</v>
      </c>
      <c r="G1176" s="41">
        <v>1.2042616786385769</v>
      </c>
      <c r="H1176" s="41">
        <v>1.2114427860696517</v>
      </c>
      <c r="I1176" s="57" t="s">
        <v>12</v>
      </c>
      <c r="J1176" s="58">
        <v>1696.80766954417</v>
      </c>
      <c r="K1176" s="59">
        <v>0.61279470700705407</v>
      </c>
      <c r="L1176" s="26">
        <f t="shared" si="71"/>
        <v>2.0893665157996666</v>
      </c>
      <c r="M1176" s="60">
        <v>38.601858098340216</v>
      </c>
      <c r="N1176" s="61" t="s">
        <v>29</v>
      </c>
      <c r="O1176" s="24">
        <f t="shared" si="78"/>
        <v>1</v>
      </c>
      <c r="P1176" s="163">
        <f t="shared" si="79"/>
        <v>1</v>
      </c>
      <c r="Q1176" s="166">
        <v>4</v>
      </c>
      <c r="R1176" s="166">
        <v>1</v>
      </c>
      <c r="S1176" s="166">
        <v>1</v>
      </c>
      <c r="T1176" s="20"/>
      <c r="U1176" s="20"/>
      <c r="V1176" s="20"/>
      <c r="W1176" s="20"/>
      <c r="X1176" s="20"/>
      <c r="Y1176" s="20"/>
      <c r="Z1176" s="6"/>
      <c r="AA1176" s="6"/>
      <c r="AB1176" s="111"/>
      <c r="AC1176" s="24"/>
      <c r="AI1176" s="111"/>
      <c r="AM1176" s="111"/>
    </row>
    <row r="1177" spans="1:39" x14ac:dyDescent="0.25">
      <c r="A1177" s="10"/>
      <c r="B1177" s="10"/>
      <c r="C1177" s="2" t="s">
        <v>685</v>
      </c>
      <c r="D1177" s="51" t="s">
        <v>573</v>
      </c>
      <c r="E1177" s="38" t="s">
        <v>30</v>
      </c>
      <c r="F1177" s="38">
        <v>2</v>
      </c>
      <c r="G1177" s="41">
        <v>1.1776654587068471</v>
      </c>
      <c r="H1177" s="41">
        <v>1.2023198594024604</v>
      </c>
      <c r="I1177" s="57" t="s">
        <v>12</v>
      </c>
      <c r="J1177" s="58">
        <v>1696.80766954417</v>
      </c>
      <c r="K1177" s="59">
        <v>0.61279470700705407</v>
      </c>
      <c r="L1177" s="26">
        <f t="shared" si="71"/>
        <v>2.0432226814836718</v>
      </c>
      <c r="M1177" s="60">
        <v>38.305643065212699</v>
      </c>
      <c r="N1177" s="61" t="s">
        <v>29</v>
      </c>
      <c r="O1177" s="24">
        <f t="shared" si="78"/>
        <v>0</v>
      </c>
      <c r="P1177" s="163">
        <f t="shared" si="79"/>
        <v>0</v>
      </c>
      <c r="Q1177" s="166">
        <v>5</v>
      </c>
      <c r="R1177" s="166">
        <v>1</v>
      </c>
      <c r="S1177" s="166">
        <v>1</v>
      </c>
      <c r="T1177" s="20"/>
      <c r="U1177" s="20"/>
      <c r="V1177" s="20"/>
      <c r="W1177" s="20"/>
      <c r="X1177" s="20"/>
      <c r="Y1177" s="20"/>
      <c r="Z1177" s="6"/>
      <c r="AA1177" s="6"/>
      <c r="AB1177" s="111"/>
      <c r="AC1177" s="24"/>
      <c r="AI1177" s="111"/>
      <c r="AM1177" s="111"/>
    </row>
    <row r="1178" spans="1:39" x14ac:dyDescent="0.25">
      <c r="A1178" s="10"/>
      <c r="B1178" s="10"/>
      <c r="C1178" s="2" t="s">
        <v>685</v>
      </c>
      <c r="D1178" s="51" t="s">
        <v>573</v>
      </c>
      <c r="E1178" s="38" t="s">
        <v>30</v>
      </c>
      <c r="F1178" s="38">
        <v>3</v>
      </c>
      <c r="G1178" s="41">
        <v>1.2023870816756377</v>
      </c>
      <c r="H1178" s="41">
        <v>1.2209500442990529</v>
      </c>
      <c r="I1178" s="57" t="s">
        <v>12</v>
      </c>
      <c r="J1178" s="58">
        <v>1696.80766954417</v>
      </c>
      <c r="K1178" s="59">
        <v>0.61279470700705407</v>
      </c>
      <c r="L1178" s="26">
        <f t="shared" si="71"/>
        <v>2.0861141328712214</v>
      </c>
      <c r="M1178" s="60">
        <v>38.414104196390738</v>
      </c>
      <c r="N1178" s="61" t="s">
        <v>29</v>
      </c>
      <c r="O1178" s="24">
        <f t="shared" si="78"/>
        <v>0</v>
      </c>
      <c r="P1178" s="163">
        <f t="shared" si="79"/>
        <v>0</v>
      </c>
      <c r="Q1178" s="166">
        <v>6</v>
      </c>
      <c r="R1178" s="166">
        <v>1</v>
      </c>
      <c r="S1178" s="166">
        <v>1</v>
      </c>
      <c r="T1178" s="20"/>
      <c r="U1178" s="20"/>
      <c r="V1178" s="20"/>
      <c r="W1178" s="20"/>
      <c r="X1178" s="20"/>
      <c r="Y1178" s="20"/>
      <c r="Z1178" s="6"/>
      <c r="AA1178" s="6"/>
      <c r="AB1178" s="111"/>
      <c r="AC1178" s="24"/>
      <c r="AI1178" s="111"/>
      <c r="AM1178" s="111"/>
    </row>
    <row r="1179" spans="1:39" x14ac:dyDescent="0.25">
      <c r="A1179" s="10"/>
      <c r="B1179" s="10"/>
      <c r="C1179" s="2" t="s">
        <v>685</v>
      </c>
      <c r="D1179" s="51" t="s">
        <v>573</v>
      </c>
      <c r="E1179" s="38" t="s">
        <v>31</v>
      </c>
      <c r="F1179" s="38">
        <v>1</v>
      </c>
      <c r="G1179" s="41">
        <v>1.2139158271349215</v>
      </c>
      <c r="H1179" s="41">
        <v>1.1981411637931036</v>
      </c>
      <c r="I1179" s="57" t="s">
        <v>12</v>
      </c>
      <c r="J1179" s="58">
        <v>1696.80766954417</v>
      </c>
      <c r="K1179" s="59">
        <v>0.61279470700705407</v>
      </c>
      <c r="L1179" s="26">
        <f t="shared" si="71"/>
        <v>2.1061162430098053</v>
      </c>
      <c r="M1179" s="60">
        <v>38.980534751733529</v>
      </c>
      <c r="N1179" s="61" t="s">
        <v>29</v>
      </c>
      <c r="O1179" s="24">
        <f t="shared" si="78"/>
        <v>0</v>
      </c>
      <c r="P1179" s="163">
        <f t="shared" si="79"/>
        <v>1</v>
      </c>
      <c r="Q1179" s="166">
        <v>7</v>
      </c>
      <c r="R1179" s="166">
        <v>1</v>
      </c>
      <c r="S1179" s="166">
        <v>1</v>
      </c>
      <c r="T1179" s="20"/>
      <c r="U1179" s="20"/>
      <c r="V1179" s="20"/>
      <c r="W1179" s="20"/>
      <c r="X1179" s="20"/>
      <c r="Y1179" s="20"/>
      <c r="Z1179" s="6"/>
      <c r="AA1179" s="6"/>
      <c r="AB1179" s="111"/>
      <c r="AC1179" s="24"/>
      <c r="AI1179" s="111"/>
      <c r="AM1179" s="111"/>
    </row>
    <row r="1180" spans="1:39" x14ac:dyDescent="0.25">
      <c r="A1180" s="10"/>
      <c r="B1180" s="10"/>
      <c r="C1180" s="2" t="s">
        <v>685</v>
      </c>
      <c r="D1180" s="51" t="s">
        <v>573</v>
      </c>
      <c r="E1180" s="38" t="s">
        <v>31</v>
      </c>
      <c r="F1180" s="38">
        <v>2</v>
      </c>
      <c r="G1180" s="41">
        <v>1.1958184599694033</v>
      </c>
      <c r="H1180" s="41">
        <v>1.2227282136203685</v>
      </c>
      <c r="I1180" s="57" t="s">
        <v>12</v>
      </c>
      <c r="J1180" s="58">
        <v>1696.80766954417</v>
      </c>
      <c r="K1180" s="59">
        <v>0.61279470700705407</v>
      </c>
      <c r="L1180" s="26">
        <f t="shared" si="71"/>
        <v>2.0747177241907786</v>
      </c>
      <c r="M1180" s="60">
        <v>38.274758248225638</v>
      </c>
      <c r="N1180" s="61" t="s">
        <v>29</v>
      </c>
      <c r="O1180" s="24">
        <f t="shared" si="78"/>
        <v>0</v>
      </c>
      <c r="P1180" s="163">
        <f t="shared" si="79"/>
        <v>0</v>
      </c>
      <c r="Q1180" s="166">
        <v>8</v>
      </c>
      <c r="R1180" s="166">
        <v>1</v>
      </c>
      <c r="S1180" s="166">
        <v>1</v>
      </c>
      <c r="T1180" s="20"/>
      <c r="U1180" s="20"/>
      <c r="V1180" s="20"/>
      <c r="W1180" s="20"/>
      <c r="X1180" s="20"/>
      <c r="Y1180" s="20"/>
      <c r="Z1180" s="6"/>
      <c r="AA1180" s="6"/>
      <c r="AB1180" s="111"/>
      <c r="AC1180" s="24"/>
      <c r="AI1180" s="111"/>
      <c r="AM1180" s="111"/>
    </row>
    <row r="1181" spans="1:39" x14ac:dyDescent="0.25">
      <c r="A1181" s="10"/>
      <c r="B1181" s="10"/>
      <c r="C1181" s="2" t="s">
        <v>685</v>
      </c>
      <c r="D1181" s="51" t="s">
        <v>573</v>
      </c>
      <c r="E1181" s="38" t="s">
        <v>31</v>
      </c>
      <c r="F1181" s="38">
        <v>3</v>
      </c>
      <c r="G1181" s="41">
        <v>1.1812589611951343</v>
      </c>
      <c r="H1181" s="41">
        <v>1.2005418218760582</v>
      </c>
      <c r="I1181" s="57" t="s">
        <v>12</v>
      </c>
      <c r="J1181" s="58">
        <v>1696.80766954417</v>
      </c>
      <c r="K1181" s="59">
        <v>0.61279470700705407</v>
      </c>
      <c r="L1181" s="26">
        <f t="shared" si="71"/>
        <v>2.0494573262512095</v>
      </c>
      <c r="M1181" s="60">
        <v>38.39660735148891</v>
      </c>
      <c r="N1181" s="61" t="s">
        <v>29</v>
      </c>
      <c r="O1181" s="24">
        <f t="shared" si="78"/>
        <v>0</v>
      </c>
      <c r="P1181" s="163">
        <f t="shared" si="79"/>
        <v>0</v>
      </c>
      <c r="Q1181" s="166">
        <v>9</v>
      </c>
      <c r="R1181" s="166">
        <v>1</v>
      </c>
      <c r="S1181" s="166">
        <v>1</v>
      </c>
      <c r="T1181" s="20"/>
      <c r="U1181" s="20"/>
      <c r="V1181" s="20"/>
      <c r="W1181" s="20"/>
      <c r="X1181" s="20"/>
      <c r="Y1181" s="20"/>
      <c r="Z1181" s="6"/>
      <c r="AA1181" s="6"/>
      <c r="AB1181" s="111"/>
      <c r="AC1181" s="24"/>
      <c r="AI1181" s="111"/>
      <c r="AM1181" s="111"/>
    </row>
    <row r="1182" spans="1:39" x14ac:dyDescent="0.25">
      <c r="A1182" s="10"/>
      <c r="B1182" s="10"/>
      <c r="C1182" s="2" t="s">
        <v>685</v>
      </c>
      <c r="D1182" s="51" t="s">
        <v>573</v>
      </c>
      <c r="E1182" s="38" t="s">
        <v>32</v>
      </c>
      <c r="F1182" s="38">
        <v>1</v>
      </c>
      <c r="G1182" s="41">
        <v>1.2325002440691204</v>
      </c>
      <c r="H1182" s="41">
        <v>1.2194667035092568</v>
      </c>
      <c r="I1182" s="57" t="s">
        <v>12</v>
      </c>
      <c r="J1182" s="58">
        <v>1696.80766954417</v>
      </c>
      <c r="K1182" s="59">
        <v>0.61279470700705407</v>
      </c>
      <c r="L1182" s="26">
        <f t="shared" si="71"/>
        <v>2.1383597820567943</v>
      </c>
      <c r="M1182" s="60">
        <v>38.931968725996121</v>
      </c>
      <c r="N1182" s="61" t="s">
        <v>29</v>
      </c>
      <c r="O1182" s="24">
        <f t="shared" si="78"/>
        <v>0</v>
      </c>
      <c r="P1182" s="163">
        <f t="shared" si="79"/>
        <v>1</v>
      </c>
      <c r="Q1182" s="166">
        <v>10</v>
      </c>
      <c r="R1182" s="166">
        <v>1</v>
      </c>
      <c r="S1182" s="166">
        <v>1</v>
      </c>
      <c r="T1182" s="20"/>
      <c r="U1182" s="20"/>
      <c r="V1182" s="20"/>
      <c r="W1182" s="20"/>
      <c r="X1182" s="20"/>
      <c r="Y1182" s="20"/>
      <c r="Z1182" s="6"/>
      <c r="AA1182" s="6"/>
      <c r="AB1182" s="111"/>
      <c r="AC1182" s="24"/>
      <c r="AI1182" s="111"/>
      <c r="AM1182" s="111"/>
    </row>
    <row r="1183" spans="1:39" x14ac:dyDescent="0.25">
      <c r="A1183" s="10"/>
      <c r="B1183" s="10"/>
      <c r="C1183" s="2" t="s">
        <v>685</v>
      </c>
      <c r="D1183" s="51" t="s">
        <v>573</v>
      </c>
      <c r="E1183" s="38" t="s">
        <v>32</v>
      </c>
      <c r="F1183" s="38">
        <v>2</v>
      </c>
      <c r="G1183" s="41">
        <v>1.2057270511779041</v>
      </c>
      <c r="H1183" s="41">
        <v>1.1878525244187645</v>
      </c>
      <c r="I1183" s="57" t="s">
        <v>12</v>
      </c>
      <c r="J1183" s="58">
        <v>1696.80766954417</v>
      </c>
      <c r="K1183" s="59">
        <v>0.61279470700705407</v>
      </c>
      <c r="L1183" s="26">
        <f t="shared" si="71"/>
        <v>2.0919089036968748</v>
      </c>
      <c r="M1183" s="60">
        <v>39.017302038110493</v>
      </c>
      <c r="N1183" s="61" t="s">
        <v>29</v>
      </c>
      <c r="O1183" s="24">
        <f t="shared" si="78"/>
        <v>0</v>
      </c>
      <c r="P1183" s="163">
        <f t="shared" si="79"/>
        <v>0</v>
      </c>
      <c r="Q1183" s="166">
        <v>11</v>
      </c>
      <c r="R1183" s="166">
        <v>1</v>
      </c>
      <c r="S1183" s="166">
        <v>1</v>
      </c>
      <c r="T1183" s="20"/>
      <c r="U1183" s="20"/>
      <c r="V1183" s="20"/>
      <c r="W1183" s="20"/>
      <c r="X1183" s="20"/>
      <c r="Y1183" s="20"/>
      <c r="Z1183" s="6"/>
      <c r="AA1183" s="6"/>
      <c r="AB1183" s="111"/>
      <c r="AC1183" s="24"/>
      <c r="AI1183" s="111"/>
      <c r="AM1183" s="111"/>
    </row>
    <row r="1184" spans="1:39" x14ac:dyDescent="0.25">
      <c r="A1184" s="10"/>
      <c r="B1184" s="10"/>
      <c r="C1184" s="2" t="s">
        <v>685</v>
      </c>
      <c r="D1184" s="51" t="s">
        <v>573</v>
      </c>
      <c r="E1184" s="38" t="s">
        <v>32</v>
      </c>
      <c r="F1184" s="38">
        <v>3</v>
      </c>
      <c r="G1184" s="41">
        <v>1.2336694650042224</v>
      </c>
      <c r="H1184" s="41">
        <v>1.2178204525616061</v>
      </c>
      <c r="I1184" s="57" t="s">
        <v>12</v>
      </c>
      <c r="J1184" s="58">
        <v>1696.80766954417</v>
      </c>
      <c r="K1184" s="59">
        <v>0.61279470700705407</v>
      </c>
      <c r="L1184" s="26">
        <f t="shared" si="71"/>
        <v>2.1403883536826358</v>
      </c>
      <c r="M1184" s="60">
        <v>38.977566485049444</v>
      </c>
      <c r="N1184" s="61" t="s">
        <v>29</v>
      </c>
      <c r="O1184" s="24">
        <f t="shared" si="78"/>
        <v>0</v>
      </c>
      <c r="P1184" s="163">
        <f t="shared" si="79"/>
        <v>0</v>
      </c>
      <c r="Q1184" s="166">
        <v>12</v>
      </c>
      <c r="R1184" s="166">
        <v>1</v>
      </c>
      <c r="S1184" s="166">
        <v>1</v>
      </c>
      <c r="T1184" s="20"/>
      <c r="U1184" s="20"/>
      <c r="V1184" s="20"/>
      <c r="W1184" s="20"/>
      <c r="X1184" s="20"/>
      <c r="Y1184" s="20"/>
      <c r="Z1184" s="6"/>
      <c r="AA1184" s="6"/>
      <c r="AB1184" s="111"/>
      <c r="AC1184" s="24"/>
      <c r="AI1184" s="111"/>
      <c r="AM1184" s="111"/>
    </row>
    <row r="1185" spans="1:39" x14ac:dyDescent="0.25">
      <c r="A1185" s="10"/>
      <c r="B1185" s="10"/>
      <c r="C1185" s="2" t="s">
        <v>685</v>
      </c>
      <c r="D1185" s="51" t="s">
        <v>574</v>
      </c>
      <c r="E1185" s="38" t="s">
        <v>30</v>
      </c>
      <c r="F1185" s="38">
        <v>1</v>
      </c>
      <c r="G1185" s="41">
        <v>1.2073342169739325</v>
      </c>
      <c r="H1185" s="41">
        <v>1.1894980184940556</v>
      </c>
      <c r="I1185" s="57" t="s">
        <v>12</v>
      </c>
      <c r="J1185" s="58">
        <v>1696.80766954417</v>
      </c>
      <c r="K1185" s="59">
        <v>0.61279470700705407</v>
      </c>
      <c r="L1185" s="26">
        <f t="shared" si="71"/>
        <v>2.0946972996569264</v>
      </c>
      <c r="M1185" s="60">
        <v>39.016267099512703</v>
      </c>
      <c r="N1185" s="61" t="s">
        <v>29</v>
      </c>
      <c r="O1185" s="24">
        <f t="shared" si="78"/>
        <v>1</v>
      </c>
      <c r="P1185" s="163">
        <f t="shared" si="79"/>
        <v>1</v>
      </c>
      <c r="Q1185" s="166">
        <v>13</v>
      </c>
      <c r="R1185" s="166">
        <v>1</v>
      </c>
      <c r="S1185" s="166">
        <v>1</v>
      </c>
      <c r="T1185" s="20"/>
      <c r="U1185" s="20"/>
      <c r="V1185" s="20"/>
      <c r="W1185" s="20"/>
      <c r="X1185" s="20"/>
      <c r="Y1185" s="20"/>
      <c r="Z1185" s="6"/>
      <c r="AA1185" s="6"/>
      <c r="AB1185" s="111"/>
      <c r="AC1185" s="24"/>
      <c r="AI1185" s="111"/>
      <c r="AM1185" s="111"/>
    </row>
    <row r="1186" spans="1:39" x14ac:dyDescent="0.25">
      <c r="A1186" s="10"/>
      <c r="B1186" s="10"/>
      <c r="C1186" s="2" t="s">
        <v>685</v>
      </c>
      <c r="D1186" s="51" t="s">
        <v>574</v>
      </c>
      <c r="E1186" s="38" t="s">
        <v>30</v>
      </c>
      <c r="F1186" s="38">
        <v>2</v>
      </c>
      <c r="G1186" s="41">
        <v>1.1783642935193746</v>
      </c>
      <c r="H1186" s="41">
        <v>1.1781381607894903</v>
      </c>
      <c r="I1186" s="57" t="s">
        <v>12</v>
      </c>
      <c r="J1186" s="58">
        <v>1696.80766954417</v>
      </c>
      <c r="K1186" s="59">
        <v>0.61279470700705407</v>
      </c>
      <c r="L1186" s="26">
        <f t="shared" si="71"/>
        <v>2.0444351439270676</v>
      </c>
      <c r="M1186" s="60">
        <v>38.724355016875542</v>
      </c>
      <c r="N1186" s="61" t="s">
        <v>29</v>
      </c>
      <c r="O1186" s="24">
        <f t="shared" si="78"/>
        <v>0</v>
      </c>
      <c r="P1186" s="163">
        <f t="shared" si="79"/>
        <v>0</v>
      </c>
      <c r="Q1186" s="166">
        <v>14</v>
      </c>
      <c r="R1186" s="166">
        <v>1</v>
      </c>
      <c r="S1186" s="166">
        <v>1</v>
      </c>
      <c r="T1186" s="20"/>
      <c r="U1186" s="20"/>
      <c r="V1186" s="20"/>
      <c r="W1186" s="20"/>
      <c r="X1186" s="20"/>
      <c r="Y1186" s="20"/>
      <c r="Z1186" s="6"/>
      <c r="AA1186" s="6"/>
      <c r="AB1186" s="111"/>
      <c r="AC1186" s="24"/>
      <c r="AI1186" s="111"/>
      <c r="AM1186" s="111"/>
    </row>
    <row r="1187" spans="1:39" x14ac:dyDescent="0.25">
      <c r="A1187" s="10"/>
      <c r="B1187" s="10"/>
      <c r="C1187" s="2" t="s">
        <v>685</v>
      </c>
      <c r="D1187" s="51" t="s">
        <v>574</v>
      </c>
      <c r="E1187" s="38" t="s">
        <v>31</v>
      </c>
      <c r="F1187" s="38">
        <v>1</v>
      </c>
      <c r="G1187" s="41">
        <v>1.1776095082909996</v>
      </c>
      <c r="H1187" s="41">
        <v>1.1689368020140727</v>
      </c>
      <c r="I1187" s="57" t="s">
        <v>12</v>
      </c>
      <c r="J1187" s="58">
        <v>1696.80766954417</v>
      </c>
      <c r="K1187" s="59">
        <v>0.61279470700705407</v>
      </c>
      <c r="L1187" s="26">
        <f t="shared" si="71"/>
        <v>2.0431256087896799</v>
      </c>
      <c r="M1187" s="60">
        <v>38.867647518487281</v>
      </c>
      <c r="N1187" s="61" t="s">
        <v>29</v>
      </c>
      <c r="O1187" s="24">
        <f t="shared" si="78"/>
        <v>0</v>
      </c>
      <c r="P1187" s="163">
        <f t="shared" si="79"/>
        <v>1</v>
      </c>
      <c r="Q1187" s="166">
        <v>15</v>
      </c>
      <c r="R1187" s="166">
        <v>1</v>
      </c>
      <c r="S1187" s="166">
        <v>1</v>
      </c>
      <c r="T1187" s="20"/>
      <c r="U1187" s="20"/>
      <c r="V1187" s="20"/>
      <c r="W1187" s="20"/>
      <c r="X1187" s="20"/>
      <c r="Y1187" s="20"/>
      <c r="Z1187" s="6"/>
      <c r="AA1187" s="6"/>
      <c r="AB1187" s="111"/>
      <c r="AC1187" s="24"/>
      <c r="AI1187" s="111"/>
      <c r="AM1187" s="111"/>
    </row>
    <row r="1188" spans="1:39" x14ac:dyDescent="0.25">
      <c r="A1188" s="10"/>
      <c r="B1188" s="10"/>
      <c r="C1188" s="2" t="s">
        <v>685</v>
      </c>
      <c r="D1188" s="51" t="s">
        <v>574</v>
      </c>
      <c r="E1188" s="38" t="s">
        <v>31</v>
      </c>
      <c r="F1188" s="38">
        <v>2</v>
      </c>
      <c r="G1188" s="41">
        <v>1.21792130998408</v>
      </c>
      <c r="H1188" s="41">
        <v>1.201972199120827</v>
      </c>
      <c r="I1188" s="57" t="s">
        <v>12</v>
      </c>
      <c r="J1188" s="58">
        <v>1696.80766954417</v>
      </c>
      <c r="K1188" s="59">
        <v>0.61279470700705407</v>
      </c>
      <c r="L1188" s="26">
        <f t="shared" si="71"/>
        <v>2.1130656642967987</v>
      </c>
      <c r="M1188" s="60">
        <v>38.98255305297603</v>
      </c>
      <c r="N1188" s="61" t="s">
        <v>29</v>
      </c>
      <c r="O1188" s="24">
        <f t="shared" si="78"/>
        <v>0</v>
      </c>
      <c r="P1188" s="163">
        <f t="shared" si="79"/>
        <v>0</v>
      </c>
      <c r="Q1188" s="166">
        <v>16</v>
      </c>
      <c r="R1188" s="166">
        <v>1</v>
      </c>
      <c r="S1188" s="166">
        <v>1</v>
      </c>
      <c r="T1188" s="20"/>
      <c r="U1188" s="20"/>
      <c r="V1188" s="20"/>
      <c r="W1188" s="20"/>
      <c r="X1188" s="20"/>
      <c r="Y1188" s="20"/>
      <c r="Z1188" s="6"/>
      <c r="AA1188" s="6"/>
      <c r="AB1188" s="111"/>
      <c r="AC1188" s="24"/>
      <c r="AI1188" s="111"/>
      <c r="AM1188" s="111"/>
    </row>
    <row r="1189" spans="1:39" x14ac:dyDescent="0.25">
      <c r="A1189" s="10"/>
      <c r="B1189" s="10"/>
      <c r="C1189" s="2" t="s">
        <v>685</v>
      </c>
      <c r="D1189" s="51" t="s">
        <v>574</v>
      </c>
      <c r="E1189" s="38" t="s">
        <v>31</v>
      </c>
      <c r="F1189" s="38">
        <v>3</v>
      </c>
      <c r="G1189" s="41">
        <v>1.1814892721918384</v>
      </c>
      <c r="H1189" s="41">
        <v>1.1695402298850575</v>
      </c>
      <c r="I1189" s="57" t="s">
        <v>12</v>
      </c>
      <c r="J1189" s="58">
        <v>1696.80766954417</v>
      </c>
      <c r="K1189" s="59">
        <v>0.61279470700705407</v>
      </c>
      <c r="L1189" s="26">
        <f t="shared" si="71"/>
        <v>2.0498569105718514</v>
      </c>
      <c r="M1189" s="60">
        <v>38.922717919669871</v>
      </c>
      <c r="N1189" s="61" t="s">
        <v>29</v>
      </c>
      <c r="O1189" s="24">
        <f t="shared" si="78"/>
        <v>0</v>
      </c>
      <c r="P1189" s="163">
        <f t="shared" si="79"/>
        <v>0</v>
      </c>
      <c r="Q1189" s="166">
        <v>17</v>
      </c>
      <c r="R1189" s="166">
        <v>1</v>
      </c>
      <c r="S1189" s="166">
        <v>1</v>
      </c>
      <c r="T1189" s="20"/>
      <c r="U1189" s="20"/>
      <c r="V1189" s="20"/>
      <c r="W1189" s="20"/>
      <c r="X1189" s="20"/>
      <c r="Y1189" s="20"/>
      <c r="Z1189" s="6"/>
      <c r="AA1189" s="6"/>
      <c r="AB1189" s="111"/>
      <c r="AC1189" s="24"/>
      <c r="AI1189" s="111"/>
      <c r="AM1189" s="111"/>
    </row>
    <row r="1190" spans="1:39" x14ac:dyDescent="0.25">
      <c r="A1190" s="10"/>
      <c r="B1190" s="10"/>
      <c r="C1190" s="2" t="s">
        <v>685</v>
      </c>
      <c r="D1190" s="51" t="s">
        <v>574</v>
      </c>
      <c r="E1190" s="38" t="s">
        <v>32</v>
      </c>
      <c r="F1190" s="38">
        <v>1</v>
      </c>
      <c r="G1190" s="41">
        <v>1.1860593924417366</v>
      </c>
      <c r="H1190" s="41">
        <v>1.1852462133215034</v>
      </c>
      <c r="I1190" s="57" t="s">
        <v>12</v>
      </c>
      <c r="J1190" s="58">
        <v>1696.80766954417</v>
      </c>
      <c r="K1190" s="59">
        <v>0.61279470700705407</v>
      </c>
      <c r="L1190" s="26">
        <f t="shared" si="71"/>
        <v>2.057785964856889</v>
      </c>
      <c r="M1190" s="60">
        <v>38.734199330727257</v>
      </c>
      <c r="N1190" s="61" t="s">
        <v>29</v>
      </c>
      <c r="O1190" s="24">
        <f t="shared" si="78"/>
        <v>0</v>
      </c>
      <c r="P1190" s="163">
        <f t="shared" si="79"/>
        <v>1</v>
      </c>
      <c r="Q1190" s="166">
        <v>18</v>
      </c>
      <c r="R1190" s="166">
        <v>1</v>
      </c>
      <c r="S1190" s="166">
        <v>1</v>
      </c>
      <c r="T1190" s="20"/>
      <c r="U1190" s="20"/>
      <c r="V1190" s="20"/>
      <c r="W1190" s="20"/>
      <c r="X1190" s="20"/>
      <c r="Y1190" s="20"/>
      <c r="Z1190" s="6"/>
      <c r="AA1190" s="6"/>
      <c r="AB1190" s="111"/>
      <c r="AC1190" s="24"/>
      <c r="AI1190" s="111"/>
      <c r="AM1190" s="111"/>
    </row>
    <row r="1191" spans="1:39" x14ac:dyDescent="0.25">
      <c r="A1191" s="10"/>
      <c r="B1191" s="10"/>
      <c r="C1191" s="8"/>
      <c r="D1191" s="66"/>
      <c r="E1191" s="66"/>
      <c r="F1191" s="66"/>
      <c r="G1191" s="81"/>
      <c r="H1191" s="81"/>
      <c r="I1191" s="63"/>
      <c r="J1191" s="64"/>
      <c r="K1191" s="65"/>
      <c r="L1191" s="50"/>
      <c r="M1191" s="73"/>
      <c r="N1191" s="74"/>
      <c r="O1191" s="163"/>
      <c r="P1191" s="163"/>
      <c r="Q1191" s="170"/>
      <c r="R1191" s="170"/>
      <c r="S1191" s="170"/>
      <c r="T1191" s="93"/>
      <c r="U1191" s="93"/>
      <c r="V1191" s="93"/>
      <c r="W1191" s="93"/>
      <c r="X1191" s="93"/>
      <c r="Y1191" s="93"/>
      <c r="Z1191" s="97"/>
      <c r="AA1191" s="97"/>
      <c r="AB1191" s="111"/>
      <c r="AC1191" s="112"/>
      <c r="AD1191" s="112"/>
      <c r="AE1191" s="112"/>
      <c r="AF1191" s="112"/>
      <c r="AG1191" s="112"/>
      <c r="AH1191" s="112"/>
      <c r="AI1191" s="111"/>
      <c r="AJ1191" s="112"/>
      <c r="AK1191" s="112"/>
      <c r="AL1191" s="112"/>
      <c r="AM1191" s="111"/>
    </row>
    <row r="1192" spans="1:39" x14ac:dyDescent="0.25">
      <c r="A1192" s="10"/>
      <c r="B1192" s="10"/>
      <c r="C1192" s="2" t="s">
        <v>686</v>
      </c>
      <c r="D1192" s="51" t="s">
        <v>570</v>
      </c>
      <c r="E1192" s="38" t="s">
        <v>30</v>
      </c>
      <c r="F1192" s="38">
        <v>1</v>
      </c>
      <c r="G1192" s="41">
        <v>2.621443697633735</v>
      </c>
      <c r="H1192" s="41">
        <v>2.6830525272547074</v>
      </c>
      <c r="I1192" s="57" t="s">
        <v>12</v>
      </c>
      <c r="J1192" s="58">
        <v>1696.80766954417</v>
      </c>
      <c r="K1192" s="59">
        <v>0.61279470700705407</v>
      </c>
      <c r="L1192" s="26">
        <f t="shared" si="71"/>
        <v>4.5481449605553674</v>
      </c>
      <c r="M1192" s="60">
        <v>38.255104505592406</v>
      </c>
      <c r="N1192" s="61" t="s">
        <v>29</v>
      </c>
      <c r="O1192" s="24">
        <f t="shared" si="78"/>
        <v>1</v>
      </c>
      <c r="P1192" s="163">
        <f t="shared" si="79"/>
        <v>1</v>
      </c>
      <c r="Q1192" s="166">
        <v>1</v>
      </c>
      <c r="R1192" s="166">
        <v>1</v>
      </c>
      <c r="S1192" s="166">
        <v>1</v>
      </c>
      <c r="T1192" s="27">
        <f>AVERAGE(L1192:L1197)</f>
        <v>4.6243669774784619</v>
      </c>
      <c r="U1192" s="27">
        <f>STDEVA(L1192:L1197)</f>
        <v>7.4704928716893604E-2</v>
      </c>
      <c r="V1192" s="24">
        <f>978*T1192/AA1192</f>
        <v>1130.6577259934838</v>
      </c>
      <c r="W1192" s="24">
        <f>978*U1192/AA1192</f>
        <v>18.265355071280485</v>
      </c>
      <c r="X1192" s="27">
        <f>AVERAGE(M1192:M1197)</f>
        <v>38.569349412037681</v>
      </c>
      <c r="Y1192" s="27">
        <f>STDEVA(M1192:M1197)</f>
        <v>0.21643639544638979</v>
      </c>
      <c r="Z1192" s="6">
        <v>68</v>
      </c>
      <c r="AA1192" s="6">
        <v>4</v>
      </c>
      <c r="AB1192" s="111"/>
      <c r="AC1192" s="25">
        <f>SUM(O1192:O1197)</f>
        <v>1</v>
      </c>
      <c r="AD1192" s="25">
        <f>SUM(P1192:P1197)</f>
        <v>2</v>
      </c>
      <c r="AE1192" s="25">
        <f>SUM(R1192:R1197)</f>
        <v>6</v>
      </c>
      <c r="AF1192" s="23">
        <v>1</v>
      </c>
      <c r="AG1192" s="23">
        <v>2</v>
      </c>
      <c r="AH1192" s="25">
        <f>SUM(S1192:S1197)</f>
        <v>6</v>
      </c>
      <c r="AI1192" s="111"/>
      <c r="AJ1192" s="23">
        <v>1</v>
      </c>
      <c r="AM1192" s="111"/>
    </row>
    <row r="1193" spans="1:39" x14ac:dyDescent="0.25">
      <c r="A1193" s="10"/>
      <c r="B1193" s="10"/>
      <c r="C1193" s="2" t="s">
        <v>686</v>
      </c>
      <c r="D1193" s="51" t="s">
        <v>570</v>
      </c>
      <c r="E1193" s="38" t="s">
        <v>30</v>
      </c>
      <c r="F1193" s="38">
        <v>2</v>
      </c>
      <c r="G1193" s="41">
        <v>2.7377333076775066</v>
      </c>
      <c r="H1193" s="41">
        <v>2.7093529788597053</v>
      </c>
      <c r="I1193" s="57" t="s">
        <v>12</v>
      </c>
      <c r="J1193" s="58">
        <v>1696.80766954417</v>
      </c>
      <c r="K1193" s="59">
        <v>0.61279470700705407</v>
      </c>
      <c r="L1193" s="26">
        <f t="shared" si="71"/>
        <v>4.7499047787665871</v>
      </c>
      <c r="M1193" s="60">
        <v>38.927787160282499</v>
      </c>
      <c r="N1193" s="61" t="s">
        <v>29</v>
      </c>
      <c r="O1193" s="24">
        <f t="shared" si="78"/>
        <v>0</v>
      </c>
      <c r="P1193" s="163">
        <f t="shared" si="79"/>
        <v>0</v>
      </c>
      <c r="Q1193" s="166">
        <v>2</v>
      </c>
      <c r="R1193" s="166">
        <v>1</v>
      </c>
      <c r="S1193" s="166">
        <v>1</v>
      </c>
      <c r="T1193" s="20"/>
      <c r="U1193" s="20"/>
      <c r="V1193" s="20"/>
      <c r="W1193" s="20"/>
      <c r="X1193" s="20"/>
      <c r="Y1193" s="20"/>
      <c r="Z1193" s="6"/>
      <c r="AA1193" s="6"/>
      <c r="AB1193" s="111"/>
      <c r="AC1193" s="24"/>
      <c r="AI1193" s="111"/>
      <c r="AM1193" s="111"/>
    </row>
    <row r="1194" spans="1:39" x14ac:dyDescent="0.25">
      <c r="A1194" s="10"/>
      <c r="B1194" s="10"/>
      <c r="C1194" s="2" t="s">
        <v>686</v>
      </c>
      <c r="D1194" s="51" t="s">
        <v>570</v>
      </c>
      <c r="E1194" s="38" t="s">
        <v>30</v>
      </c>
      <c r="F1194" s="38">
        <v>3</v>
      </c>
      <c r="G1194" s="41">
        <v>2.6528134485173944</v>
      </c>
      <c r="H1194" s="41">
        <v>2.6717840127051349</v>
      </c>
      <c r="I1194" s="57" t="s">
        <v>12</v>
      </c>
      <c r="J1194" s="58">
        <v>1696.80766954417</v>
      </c>
      <c r="K1194" s="59">
        <v>0.61279470700705407</v>
      </c>
      <c r="L1194" s="26">
        <f t="shared" si="71"/>
        <v>4.6025707620799929</v>
      </c>
      <c r="M1194" s="60">
        <v>38.578262622999269</v>
      </c>
      <c r="N1194" s="61" t="s">
        <v>29</v>
      </c>
      <c r="O1194" s="24">
        <f t="shared" si="78"/>
        <v>0</v>
      </c>
      <c r="P1194" s="163">
        <f t="shared" si="79"/>
        <v>0</v>
      </c>
      <c r="Q1194" s="166">
        <v>3</v>
      </c>
      <c r="R1194" s="166">
        <v>1</v>
      </c>
      <c r="S1194" s="166">
        <v>1</v>
      </c>
      <c r="T1194" s="20"/>
      <c r="U1194" s="20"/>
      <c r="V1194" s="20"/>
      <c r="W1194" s="20"/>
      <c r="X1194" s="20"/>
      <c r="Y1194" s="20"/>
      <c r="Z1194" s="6"/>
      <c r="AA1194" s="6"/>
      <c r="AB1194" s="111"/>
      <c r="AC1194" s="24"/>
      <c r="AI1194" s="111"/>
      <c r="AM1194" s="111"/>
    </row>
    <row r="1195" spans="1:39" x14ac:dyDescent="0.25">
      <c r="A1195" s="10"/>
      <c r="B1195" s="10"/>
      <c r="C1195" s="2" t="s">
        <v>686</v>
      </c>
      <c r="D1195" s="51" t="s">
        <v>570</v>
      </c>
      <c r="E1195" s="38" t="s">
        <v>31</v>
      </c>
      <c r="F1195" s="38">
        <v>1</v>
      </c>
      <c r="G1195" s="41">
        <v>2.6587014694145816</v>
      </c>
      <c r="H1195" s="41">
        <v>2.6851290344316423</v>
      </c>
      <c r="I1195" s="57" t="s">
        <v>12</v>
      </c>
      <c r="J1195" s="58">
        <v>1696.80766954417</v>
      </c>
      <c r="K1195" s="59">
        <v>0.61279470700705407</v>
      </c>
      <c r="L1195" s="26">
        <f>G1195*J1195/978</f>
        <v>4.6127863438967447</v>
      </c>
      <c r="M1195" s="60">
        <v>38.522933773807864</v>
      </c>
      <c r="N1195" s="61" t="s">
        <v>29</v>
      </c>
      <c r="O1195" s="24">
        <f t="shared" si="78"/>
        <v>0</v>
      </c>
      <c r="P1195" s="163">
        <f t="shared" si="79"/>
        <v>1</v>
      </c>
      <c r="Q1195" s="166">
        <v>4</v>
      </c>
      <c r="R1195" s="166">
        <v>1</v>
      </c>
      <c r="S1195" s="166">
        <v>1</v>
      </c>
      <c r="T1195" s="20"/>
      <c r="U1195" s="20"/>
      <c r="V1195" s="20"/>
      <c r="W1195" s="20"/>
      <c r="X1195" s="20"/>
      <c r="Y1195" s="20"/>
      <c r="Z1195" s="6"/>
      <c r="AA1195" s="6"/>
      <c r="AB1195" s="111"/>
      <c r="AC1195" s="24"/>
      <c r="AI1195" s="111"/>
      <c r="AM1195" s="111"/>
    </row>
    <row r="1196" spans="1:39" x14ac:dyDescent="0.25">
      <c r="A1196" s="10"/>
      <c r="B1196" s="10"/>
      <c r="C1196" s="2" t="s">
        <v>686</v>
      </c>
      <c r="D1196" s="51" t="s">
        <v>570</v>
      </c>
      <c r="E1196" s="38" t="s">
        <v>31</v>
      </c>
      <c r="F1196" s="38">
        <v>2</v>
      </c>
      <c r="G1196" s="41">
        <v>2.6912774393192151</v>
      </c>
      <c r="H1196" s="41">
        <v>2.705588368923217</v>
      </c>
      <c r="I1196" s="57" t="s">
        <v>12</v>
      </c>
      <c r="J1196" s="58">
        <v>1696.80766954417</v>
      </c>
      <c r="K1196" s="59">
        <v>0.61279470700705407</v>
      </c>
      <c r="L1196" s="26">
        <f>G1196*J1196/978</f>
        <v>4.6693049078814299</v>
      </c>
      <c r="M1196" s="60">
        <v>38.614686070750473</v>
      </c>
      <c r="N1196" s="61" t="s">
        <v>29</v>
      </c>
      <c r="O1196" s="24">
        <f t="shared" si="78"/>
        <v>0</v>
      </c>
      <c r="P1196" s="163">
        <f t="shared" si="79"/>
        <v>0</v>
      </c>
      <c r="Q1196" s="166">
        <v>5</v>
      </c>
      <c r="R1196" s="166">
        <v>1</v>
      </c>
      <c r="S1196" s="166">
        <v>1</v>
      </c>
      <c r="T1196" s="20"/>
      <c r="U1196" s="20"/>
      <c r="V1196" s="20"/>
      <c r="W1196" s="20"/>
      <c r="X1196" s="20"/>
      <c r="Y1196" s="20"/>
      <c r="Z1196" s="6"/>
      <c r="AA1196" s="6"/>
      <c r="AB1196" s="111"/>
      <c r="AC1196" s="24"/>
      <c r="AI1196" s="111"/>
      <c r="AM1196" s="111"/>
    </row>
    <row r="1197" spans="1:39" x14ac:dyDescent="0.25">
      <c r="A1197" s="10"/>
      <c r="B1197" s="10"/>
      <c r="C1197" s="2" t="s">
        <v>686</v>
      </c>
      <c r="D1197" s="51" t="s">
        <v>570</v>
      </c>
      <c r="E1197" s="38" t="s">
        <v>31</v>
      </c>
      <c r="F1197" s="38">
        <v>3</v>
      </c>
      <c r="G1197" s="41">
        <v>2.6302882815424931</v>
      </c>
      <c r="H1197" s="41">
        <v>2.6571780385339707</v>
      </c>
      <c r="I1197" s="57" t="s">
        <v>12</v>
      </c>
      <c r="J1197" s="58">
        <v>1696.80766954417</v>
      </c>
      <c r="K1197" s="59">
        <v>0.61279470700705407</v>
      </c>
      <c r="L1197" s="26">
        <f>G1197*J1197/978</f>
        <v>4.5634901116906521</v>
      </c>
      <c r="M1197" s="60">
        <v>38.517322338793569</v>
      </c>
      <c r="N1197" s="61" t="s">
        <v>29</v>
      </c>
      <c r="O1197" s="24">
        <f t="shared" si="78"/>
        <v>0</v>
      </c>
      <c r="P1197" s="163">
        <f t="shared" si="79"/>
        <v>0</v>
      </c>
      <c r="Q1197" s="166">
        <v>6</v>
      </c>
      <c r="R1197" s="166">
        <v>1</v>
      </c>
      <c r="S1197" s="166">
        <v>1</v>
      </c>
      <c r="T1197" s="20"/>
      <c r="U1197" s="20"/>
      <c r="V1197" s="20"/>
      <c r="W1197" s="20"/>
      <c r="X1197" s="20"/>
      <c r="Y1197" s="20"/>
      <c r="Z1197" s="6"/>
      <c r="AA1197" s="6"/>
      <c r="AB1197" s="111"/>
      <c r="AC1197" s="24"/>
      <c r="AI1197" s="111"/>
      <c r="AM1197" s="111"/>
    </row>
    <row r="1198" spans="1:39" x14ac:dyDescent="0.25">
      <c r="A1198" s="10"/>
      <c r="B1198" s="10"/>
      <c r="C1198" s="8"/>
      <c r="D1198" s="66"/>
      <c r="E1198" s="66"/>
      <c r="F1198" s="66"/>
      <c r="G1198" s="81"/>
      <c r="H1198" s="81"/>
      <c r="I1198" s="63"/>
      <c r="J1198" s="64"/>
      <c r="K1198" s="65"/>
      <c r="L1198" s="50"/>
      <c r="M1198" s="73"/>
      <c r="N1198" s="74"/>
      <c r="O1198" s="163"/>
      <c r="P1198" s="163"/>
      <c r="Q1198" s="169"/>
      <c r="R1198" s="169"/>
      <c r="S1198" s="169"/>
      <c r="T1198" s="93"/>
      <c r="U1198" s="93"/>
      <c r="V1198" s="93"/>
      <c r="W1198" s="93"/>
      <c r="X1198" s="93"/>
      <c r="Y1198" s="93"/>
      <c r="Z1198" s="97"/>
      <c r="AA1198" s="97"/>
      <c r="AB1198" s="111"/>
      <c r="AC1198" s="112"/>
      <c r="AD1198" s="112"/>
      <c r="AE1198" s="112"/>
      <c r="AF1198" s="112"/>
      <c r="AG1198" s="112"/>
      <c r="AH1198" s="112"/>
      <c r="AI1198" s="111"/>
      <c r="AJ1198" s="112"/>
      <c r="AK1198" s="112"/>
      <c r="AL1198" s="112"/>
      <c r="AM1198" s="111"/>
    </row>
    <row r="1199" spans="1:39" x14ac:dyDescent="0.25">
      <c r="A1199" s="10"/>
      <c r="B1199" s="10"/>
      <c r="C1199" s="2" t="s">
        <v>687</v>
      </c>
      <c r="D1199" s="51" t="s">
        <v>575</v>
      </c>
      <c r="E1199" s="38" t="s">
        <v>30</v>
      </c>
      <c r="F1199" s="38">
        <v>1</v>
      </c>
      <c r="G1199" s="41">
        <v>2.4949655786072213</v>
      </c>
      <c r="H1199" s="41">
        <v>2.4911110004481847</v>
      </c>
      <c r="I1199" s="57" t="s">
        <v>12</v>
      </c>
      <c r="J1199" s="58">
        <v>1696.80766954417</v>
      </c>
      <c r="K1199" s="59">
        <v>0.61279470700705407</v>
      </c>
      <c r="L1199" s="26">
        <f t="shared" si="71"/>
        <v>4.3287083118910443</v>
      </c>
      <c r="M1199" s="60">
        <v>38.751340434576811</v>
      </c>
      <c r="N1199" s="61" t="s">
        <v>29</v>
      </c>
      <c r="O1199" s="24">
        <f t="shared" si="78"/>
        <v>1</v>
      </c>
      <c r="P1199" s="163">
        <f t="shared" si="79"/>
        <v>1</v>
      </c>
      <c r="Q1199" s="166">
        <v>1</v>
      </c>
      <c r="R1199" s="166">
        <v>1</v>
      </c>
      <c r="S1199" s="166">
        <v>1</v>
      </c>
      <c r="T1199" s="27">
        <f>AVERAGE(L1199:L1204)</f>
        <v>4.171083867597372</v>
      </c>
      <c r="U1199" s="27">
        <f>STDEVA(L1199:L1204)</f>
        <v>0.11226586513958739</v>
      </c>
      <c r="V1199" s="24">
        <f>978*T1199/AA1199</f>
        <v>1019.8300056275575</v>
      </c>
      <c r="W1199" s="24">
        <f>978*U1199/AA1199</f>
        <v>27.449004026629115</v>
      </c>
      <c r="X1199" s="27">
        <f>AVERAGE(M1199:M1204)</f>
        <v>38.633177855197445</v>
      </c>
      <c r="Y1199" s="27">
        <f>STDEVA(M1199:M1204)</f>
        <v>0.13320302273881335</v>
      </c>
      <c r="Z1199" s="6" t="s">
        <v>16</v>
      </c>
      <c r="AA1199" s="6">
        <v>4</v>
      </c>
      <c r="AB1199" s="111"/>
      <c r="AC1199" s="25">
        <f>SUM(O1199:O1204)</f>
        <v>1</v>
      </c>
      <c r="AD1199" s="25">
        <f>SUM(P1199:P1204)</f>
        <v>2</v>
      </c>
      <c r="AE1199" s="25">
        <f>SUM(R1199:R1204)</f>
        <v>6</v>
      </c>
      <c r="AF1199" s="23">
        <v>1</v>
      </c>
      <c r="AG1199" s="23">
        <v>2</v>
      </c>
      <c r="AH1199" s="25">
        <f>SUM(S1199:S1204)</f>
        <v>6</v>
      </c>
      <c r="AI1199" s="111"/>
      <c r="AJ1199" s="23">
        <v>1</v>
      </c>
      <c r="AM1199" s="111"/>
    </row>
    <row r="1200" spans="1:39" x14ac:dyDescent="0.25">
      <c r="A1200" s="10"/>
      <c r="B1200" s="10"/>
      <c r="C1200" s="2" t="s">
        <v>687</v>
      </c>
      <c r="D1200" s="51" t="s">
        <v>575</v>
      </c>
      <c r="E1200" s="38" t="s">
        <v>30</v>
      </c>
      <c r="F1200" s="38">
        <v>2</v>
      </c>
      <c r="G1200" s="41">
        <v>2.3480641155886666</v>
      </c>
      <c r="H1200" s="41">
        <v>2.3599141316299281</v>
      </c>
      <c r="I1200" s="57" t="s">
        <v>12</v>
      </c>
      <c r="J1200" s="58">
        <v>1696.80766954417</v>
      </c>
      <c r="K1200" s="59">
        <v>0.61279470700705407</v>
      </c>
      <c r="L1200" s="26">
        <f t="shared" si="71"/>
        <v>4.0738376277221864</v>
      </c>
      <c r="M1200" s="60">
        <v>38.620068689088093</v>
      </c>
      <c r="N1200" s="61" t="s">
        <v>29</v>
      </c>
      <c r="O1200" s="24">
        <f t="shared" si="78"/>
        <v>0</v>
      </c>
      <c r="P1200" s="163">
        <f t="shared" si="79"/>
        <v>0</v>
      </c>
      <c r="Q1200" s="166">
        <v>2</v>
      </c>
      <c r="R1200" s="166">
        <v>1</v>
      </c>
      <c r="S1200" s="166">
        <v>1</v>
      </c>
      <c r="T1200" s="20"/>
      <c r="U1200" s="20"/>
      <c r="V1200" s="20"/>
      <c r="W1200" s="20"/>
      <c r="X1200" s="20"/>
      <c r="Y1200" s="20"/>
      <c r="Z1200" s="6"/>
      <c r="AA1200" s="6"/>
      <c r="AB1200" s="111"/>
      <c r="AC1200" s="24"/>
      <c r="AI1200" s="111"/>
      <c r="AM1200" s="111"/>
    </row>
    <row r="1201" spans="1:39" x14ac:dyDescent="0.25">
      <c r="A1201" s="10"/>
      <c r="B1201" s="10"/>
      <c r="C1201" s="2" t="s">
        <v>687</v>
      </c>
      <c r="D1201" s="51" t="s">
        <v>575</v>
      </c>
      <c r="E1201" s="38" t="s">
        <v>30</v>
      </c>
      <c r="F1201" s="38">
        <v>3</v>
      </c>
      <c r="G1201" s="41">
        <v>2.4106828874209949</v>
      </c>
      <c r="H1201" s="41">
        <v>2.4030307000305688</v>
      </c>
      <c r="I1201" s="57" t="s">
        <v>12</v>
      </c>
      <c r="J1201" s="58">
        <v>1696.80766954417</v>
      </c>
      <c r="K1201" s="59">
        <v>0.61279470700705407</v>
      </c>
      <c r="L1201" s="26">
        <f t="shared" si="71"/>
        <v>4.1824797670908271</v>
      </c>
      <c r="M1201" s="60">
        <v>38.783863966053389</v>
      </c>
      <c r="N1201" s="61" t="s">
        <v>29</v>
      </c>
      <c r="O1201" s="24">
        <f t="shared" si="78"/>
        <v>0</v>
      </c>
      <c r="P1201" s="163">
        <f t="shared" si="79"/>
        <v>0</v>
      </c>
      <c r="Q1201" s="166">
        <v>3</v>
      </c>
      <c r="R1201" s="166">
        <v>1</v>
      </c>
      <c r="S1201" s="166">
        <v>1</v>
      </c>
      <c r="T1201" s="20"/>
      <c r="U1201" s="20"/>
      <c r="V1201" s="20"/>
      <c r="W1201" s="20"/>
      <c r="X1201" s="20"/>
      <c r="Y1201" s="20"/>
      <c r="Z1201" s="6"/>
      <c r="AA1201" s="6"/>
      <c r="AB1201" s="111"/>
      <c r="AC1201" s="24"/>
      <c r="AI1201" s="111"/>
      <c r="AM1201" s="111"/>
    </row>
    <row r="1202" spans="1:39" x14ac:dyDescent="0.25">
      <c r="A1202" s="10"/>
      <c r="B1202" s="10"/>
      <c r="C1202" s="2" t="s">
        <v>687</v>
      </c>
      <c r="D1202" s="51" t="s">
        <v>575</v>
      </c>
      <c r="E1202" s="38" t="s">
        <v>30</v>
      </c>
      <c r="F1202" s="38">
        <v>4</v>
      </c>
      <c r="G1202" s="41">
        <v>2.342368473694739</v>
      </c>
      <c r="H1202" s="41">
        <v>2.3794460911448687</v>
      </c>
      <c r="I1202" s="57" t="s">
        <v>12</v>
      </c>
      <c r="J1202" s="58">
        <v>1696.80766954417</v>
      </c>
      <c r="K1202" s="59">
        <v>0.61279470700705407</v>
      </c>
      <c r="L1202" s="26">
        <f t="shared" si="71"/>
        <v>4.0639558190835423</v>
      </c>
      <c r="M1202" s="60">
        <v>38.406383976155134</v>
      </c>
      <c r="N1202" s="61" t="s">
        <v>29</v>
      </c>
      <c r="O1202" s="24">
        <f t="shared" si="78"/>
        <v>0</v>
      </c>
      <c r="P1202" s="163">
        <f t="shared" si="79"/>
        <v>0</v>
      </c>
      <c r="Q1202" s="166">
        <v>4</v>
      </c>
      <c r="R1202" s="166">
        <v>1</v>
      </c>
      <c r="S1202" s="166">
        <v>1</v>
      </c>
      <c r="T1202" s="20"/>
      <c r="U1202" s="20"/>
      <c r="V1202" s="20"/>
      <c r="W1202" s="20"/>
      <c r="X1202" s="20"/>
      <c r="Y1202" s="20"/>
      <c r="Z1202" s="6"/>
      <c r="AA1202" s="6"/>
      <c r="AB1202" s="111"/>
      <c r="AC1202" s="24"/>
      <c r="AI1202" s="111"/>
      <c r="AM1202" s="111"/>
    </row>
    <row r="1203" spans="1:39" x14ac:dyDescent="0.25">
      <c r="A1203" s="10"/>
      <c r="B1203" s="10"/>
      <c r="C1203" s="2" t="s">
        <v>687</v>
      </c>
      <c r="D1203" s="51" t="s">
        <v>575</v>
      </c>
      <c r="E1203" s="38" t="s">
        <v>31</v>
      </c>
      <c r="F1203" s="38">
        <v>1</v>
      </c>
      <c r="G1203" s="41">
        <v>2.4666306889728369</v>
      </c>
      <c r="H1203" s="41">
        <v>2.4788530759162302</v>
      </c>
      <c r="I1203" s="57" t="s">
        <v>12</v>
      </c>
      <c r="J1203" s="58">
        <v>1696.80766954417</v>
      </c>
      <c r="K1203" s="59">
        <v>0.61279470700705407</v>
      </c>
      <c r="L1203" s="26">
        <f t="shared" si="71"/>
        <v>4.2795479253396005</v>
      </c>
      <c r="M1203" s="60">
        <v>38.621890010796392</v>
      </c>
      <c r="N1203" s="61" t="s">
        <v>29</v>
      </c>
      <c r="O1203" s="24">
        <f t="shared" si="78"/>
        <v>0</v>
      </c>
      <c r="P1203" s="163">
        <f t="shared" si="79"/>
        <v>1</v>
      </c>
      <c r="Q1203" s="166">
        <v>5</v>
      </c>
      <c r="R1203" s="166">
        <v>1</v>
      </c>
      <c r="S1203" s="166">
        <v>1</v>
      </c>
      <c r="T1203" s="20"/>
      <c r="U1203" s="20"/>
      <c r="V1203" s="20"/>
      <c r="W1203" s="20"/>
      <c r="X1203" s="20"/>
      <c r="Y1203" s="20"/>
      <c r="Z1203" s="6"/>
      <c r="AA1203" s="6"/>
      <c r="AB1203" s="111"/>
      <c r="AC1203" s="24"/>
      <c r="AI1203" s="111"/>
      <c r="AM1203" s="111"/>
    </row>
    <row r="1204" spans="1:39" x14ac:dyDescent="0.25">
      <c r="A1204" s="10"/>
      <c r="B1204" s="10"/>
      <c r="C1204" s="2" t="s">
        <v>687</v>
      </c>
      <c r="D1204" s="51" t="s">
        <v>575</v>
      </c>
      <c r="E1204" s="38" t="s">
        <v>31</v>
      </c>
      <c r="F1204" s="38">
        <v>2</v>
      </c>
      <c r="G1204" s="41">
        <v>2.3619756109044685</v>
      </c>
      <c r="H1204" s="41">
        <v>2.3744363587660162</v>
      </c>
      <c r="I1204" s="57" t="s">
        <v>12</v>
      </c>
      <c r="J1204" s="58">
        <v>1696.80766954417</v>
      </c>
      <c r="K1204" s="59">
        <v>0.61279470700705407</v>
      </c>
      <c r="L1204" s="26">
        <f t="shared" ref="L1204:L1268" si="80">G1204*J1204/978</f>
        <v>4.0979737544570334</v>
      </c>
      <c r="M1204" s="60">
        <v>38.61552005451486</v>
      </c>
      <c r="N1204" s="61" t="s">
        <v>29</v>
      </c>
      <c r="O1204" s="24">
        <f t="shared" si="78"/>
        <v>0</v>
      </c>
      <c r="P1204" s="163">
        <f t="shared" si="79"/>
        <v>0</v>
      </c>
      <c r="Q1204" s="166">
        <v>6</v>
      </c>
      <c r="R1204" s="166">
        <v>1</v>
      </c>
      <c r="S1204" s="166">
        <v>1</v>
      </c>
      <c r="T1204" s="20"/>
      <c r="U1204" s="20"/>
      <c r="V1204" s="20"/>
      <c r="W1204" s="20"/>
      <c r="X1204" s="20"/>
      <c r="Y1204" s="20"/>
      <c r="Z1204" s="6"/>
      <c r="AA1204" s="6"/>
      <c r="AB1204" s="111"/>
      <c r="AC1204" s="24"/>
      <c r="AI1204" s="111"/>
      <c r="AM1204" s="111"/>
    </row>
    <row r="1205" spans="1:39" x14ac:dyDescent="0.25">
      <c r="A1205" s="10"/>
      <c r="B1205" s="10"/>
      <c r="C1205" s="8"/>
      <c r="D1205" s="66"/>
      <c r="E1205" s="66"/>
      <c r="F1205" s="66"/>
      <c r="G1205" s="81"/>
      <c r="H1205" s="81"/>
      <c r="I1205" s="63"/>
      <c r="J1205" s="64"/>
      <c r="K1205" s="65"/>
      <c r="L1205" s="50"/>
      <c r="M1205" s="73"/>
      <c r="N1205" s="74"/>
      <c r="O1205" s="163"/>
      <c r="P1205" s="163"/>
      <c r="Q1205" s="169"/>
      <c r="R1205" s="169"/>
      <c r="S1205" s="169"/>
      <c r="T1205" s="93"/>
      <c r="U1205" s="93"/>
      <c r="V1205" s="93"/>
      <c r="W1205" s="93"/>
      <c r="X1205" s="93"/>
      <c r="Y1205" s="93"/>
      <c r="Z1205" s="97"/>
      <c r="AA1205" s="97"/>
      <c r="AB1205" s="111"/>
      <c r="AC1205" s="112"/>
      <c r="AD1205" s="112"/>
      <c r="AE1205" s="112"/>
      <c r="AF1205" s="112"/>
      <c r="AG1205" s="112"/>
      <c r="AH1205" s="112"/>
      <c r="AI1205" s="111"/>
      <c r="AJ1205" s="112"/>
      <c r="AK1205" s="112"/>
      <c r="AL1205" s="112"/>
      <c r="AM1205" s="111"/>
    </row>
    <row r="1206" spans="1:39" x14ac:dyDescent="0.25">
      <c r="A1206" s="10"/>
      <c r="B1206" s="10"/>
      <c r="C1206" s="2" t="s">
        <v>688</v>
      </c>
      <c r="D1206" s="39" t="s">
        <v>585</v>
      </c>
      <c r="E1206" s="38" t="s">
        <v>30</v>
      </c>
      <c r="F1206" s="38">
        <v>1</v>
      </c>
      <c r="G1206" s="41">
        <v>1.4642220763387415</v>
      </c>
      <c r="H1206" s="41">
        <v>1.4532938487115545</v>
      </c>
      <c r="I1206" s="57" t="s">
        <v>12</v>
      </c>
      <c r="J1206" s="58">
        <v>1696.80766954417</v>
      </c>
      <c r="K1206" s="59">
        <v>0.61279470700705407</v>
      </c>
      <c r="L1206" s="26">
        <f t="shared" si="80"/>
        <v>2.5403918701916828</v>
      </c>
      <c r="M1206" s="60">
        <v>38.869626032081563</v>
      </c>
      <c r="N1206" s="61" t="s">
        <v>29</v>
      </c>
      <c r="O1206" s="24">
        <f t="shared" si="78"/>
        <v>1</v>
      </c>
      <c r="P1206" s="163">
        <f t="shared" si="79"/>
        <v>1</v>
      </c>
      <c r="Q1206" s="166">
        <v>1</v>
      </c>
      <c r="R1206" s="166">
        <v>1</v>
      </c>
      <c r="S1206" s="166">
        <v>1</v>
      </c>
      <c r="T1206" s="27">
        <f>AVERAGE(L1206:L1208)</f>
        <v>2.6143753972482435</v>
      </c>
      <c r="U1206" s="27">
        <f>STDEVA(L1206:L1208)</f>
        <v>6.5738678580442106E-2</v>
      </c>
      <c r="V1206" s="24">
        <f>978*T1206/AA1206</f>
        <v>1278.429569254391</v>
      </c>
      <c r="W1206" s="24">
        <f>978*U1206/AA1206</f>
        <v>32.146213825836192</v>
      </c>
      <c r="X1206" s="27">
        <f>AVERAGE(M1206:M1208)</f>
        <v>39.165171934004015</v>
      </c>
      <c r="Y1206" s="27">
        <f>STDEVA(M1206:M1208)</f>
        <v>0.33664120739245906</v>
      </c>
      <c r="Z1206" s="6" t="s">
        <v>18</v>
      </c>
      <c r="AA1206" s="6">
        <v>2</v>
      </c>
      <c r="AB1206" s="111"/>
      <c r="AC1206" s="25">
        <f>SUM(O1206:O1208)</f>
        <v>1</v>
      </c>
      <c r="AD1206" s="25">
        <f>SUM(P1206:P1208)</f>
        <v>1</v>
      </c>
      <c r="AE1206" s="25">
        <f>SUM(R1206:R1208)</f>
        <v>3</v>
      </c>
      <c r="AF1206" s="24">
        <v>1</v>
      </c>
      <c r="AG1206" s="23">
        <v>1</v>
      </c>
      <c r="AH1206" s="25">
        <f>SUM(S1206:S1208)</f>
        <v>3</v>
      </c>
      <c r="AI1206" s="111"/>
      <c r="AJ1206" s="23">
        <v>1</v>
      </c>
      <c r="AM1206" s="111"/>
    </row>
    <row r="1207" spans="1:39" x14ac:dyDescent="0.25">
      <c r="A1207" s="10"/>
      <c r="B1207" s="10"/>
      <c r="C1207" s="2" t="s">
        <v>688</v>
      </c>
      <c r="D1207" s="39" t="s">
        <v>585</v>
      </c>
      <c r="E1207" s="38" t="s">
        <v>30</v>
      </c>
      <c r="F1207" s="38">
        <v>2</v>
      </c>
      <c r="G1207" s="41">
        <v>1.536664473065714</v>
      </c>
      <c r="H1207" s="41">
        <v>1.4748611588932028</v>
      </c>
      <c r="I1207" s="57" t="s">
        <v>12</v>
      </c>
      <c r="J1207" s="58">
        <v>1696.80766954417</v>
      </c>
      <c r="K1207" s="59">
        <v>0.61279470700705407</v>
      </c>
      <c r="L1207" s="26">
        <f t="shared" si="80"/>
        <v>2.666077774451896</v>
      </c>
      <c r="M1207" s="60">
        <v>39.531615338861705</v>
      </c>
      <c r="N1207" s="61" t="s">
        <v>29</v>
      </c>
      <c r="O1207" s="24">
        <f t="shared" si="78"/>
        <v>0</v>
      </c>
      <c r="P1207" s="163">
        <f t="shared" si="79"/>
        <v>0</v>
      </c>
      <c r="Q1207" s="166">
        <v>2</v>
      </c>
      <c r="R1207" s="166">
        <v>1</v>
      </c>
      <c r="S1207" s="166">
        <v>1</v>
      </c>
      <c r="T1207" s="20"/>
      <c r="U1207" s="20"/>
      <c r="V1207" s="20"/>
      <c r="W1207" s="20"/>
      <c r="X1207" s="20"/>
      <c r="Y1207" s="20"/>
      <c r="Z1207" s="6"/>
      <c r="AA1207" s="6"/>
      <c r="AB1207" s="111"/>
      <c r="AC1207" s="24"/>
      <c r="AI1207" s="111"/>
      <c r="AM1207" s="111"/>
    </row>
    <row r="1208" spans="1:39" x14ac:dyDescent="0.25">
      <c r="A1208" s="10"/>
      <c r="B1208" s="10"/>
      <c r="C1208" s="2" t="s">
        <v>688</v>
      </c>
      <c r="D1208" s="39" t="s">
        <v>585</v>
      </c>
      <c r="E1208" s="38" t="s">
        <v>30</v>
      </c>
      <c r="F1208" s="38">
        <v>3</v>
      </c>
      <c r="G1208" s="41">
        <v>1.5197067701595515</v>
      </c>
      <c r="H1208" s="41">
        <v>1.4913654448488955</v>
      </c>
      <c r="I1208" s="57" t="s">
        <v>12</v>
      </c>
      <c r="J1208" s="58">
        <v>1696.80766954417</v>
      </c>
      <c r="K1208" s="59">
        <v>0.61279470700705407</v>
      </c>
      <c r="L1208" s="26">
        <f t="shared" si="80"/>
        <v>2.6366565471011514</v>
      </c>
      <c r="M1208" s="60">
        <v>39.094274431068776</v>
      </c>
      <c r="N1208" s="61" t="s">
        <v>29</v>
      </c>
      <c r="O1208" s="24">
        <f t="shared" si="78"/>
        <v>0</v>
      </c>
      <c r="P1208" s="163">
        <f t="shared" si="79"/>
        <v>0</v>
      </c>
      <c r="Q1208" s="166">
        <v>3</v>
      </c>
      <c r="R1208" s="166">
        <v>1</v>
      </c>
      <c r="S1208" s="166">
        <v>1</v>
      </c>
      <c r="T1208" s="20"/>
      <c r="U1208" s="20"/>
      <c r="V1208" s="20"/>
      <c r="W1208" s="20"/>
      <c r="X1208" s="20"/>
      <c r="Y1208" s="20"/>
      <c r="Z1208" s="6"/>
      <c r="AA1208" s="6"/>
      <c r="AB1208" s="111"/>
      <c r="AC1208" s="24"/>
      <c r="AI1208" s="111"/>
      <c r="AM1208" s="111"/>
    </row>
    <row r="1209" spans="1:39" x14ac:dyDescent="0.25">
      <c r="A1209" s="10"/>
      <c r="B1209" s="10"/>
      <c r="C1209" s="8"/>
      <c r="D1209" s="62"/>
      <c r="E1209" s="116"/>
      <c r="F1209" s="116"/>
      <c r="G1209" s="81"/>
      <c r="H1209" s="81"/>
      <c r="I1209" s="63"/>
      <c r="J1209" s="64"/>
      <c r="K1209" s="65"/>
      <c r="L1209" s="50"/>
      <c r="M1209" s="73"/>
      <c r="N1209" s="74"/>
      <c r="O1209" s="163"/>
      <c r="P1209" s="163"/>
      <c r="Q1209" s="166"/>
      <c r="R1209" s="166"/>
      <c r="S1209" s="166"/>
      <c r="T1209" s="46"/>
      <c r="U1209" s="46"/>
      <c r="V1209" s="46"/>
      <c r="W1209" s="46"/>
      <c r="X1209" s="46"/>
      <c r="Y1209" s="46"/>
      <c r="Z1209" s="17"/>
      <c r="AA1209" s="17"/>
      <c r="AB1209" s="111"/>
      <c r="AC1209" s="111"/>
      <c r="AD1209" s="43"/>
      <c r="AE1209" s="43"/>
      <c r="AF1209" s="10"/>
      <c r="AG1209" s="10"/>
      <c r="AH1209" s="10"/>
      <c r="AI1209" s="111"/>
      <c r="AJ1209" s="43"/>
      <c r="AK1209" s="43"/>
      <c r="AL1209" s="43"/>
      <c r="AM1209" s="111"/>
    </row>
    <row r="1210" spans="1:39" x14ac:dyDescent="0.25">
      <c r="A1210" s="10"/>
      <c r="B1210" s="10"/>
      <c r="C1210" s="2" t="s">
        <v>1657</v>
      </c>
      <c r="D1210" s="39" t="s">
        <v>1699</v>
      </c>
      <c r="E1210" s="38" t="s">
        <v>30</v>
      </c>
      <c r="F1210" s="38">
        <v>1</v>
      </c>
      <c r="G1210" s="41">
        <v>0.71780498598613374</v>
      </c>
      <c r="H1210" s="41">
        <v>0.71868358734592264</v>
      </c>
      <c r="I1210" s="57" t="s">
        <v>9</v>
      </c>
      <c r="J1210" s="58">
        <v>3089.8867662399298</v>
      </c>
      <c r="K1210" s="59">
        <v>0.60461148681394905</v>
      </c>
      <c r="L1210" s="26">
        <f t="shared" si="80"/>
        <v>2.2678283506539803</v>
      </c>
      <c r="M1210" s="60">
        <v>39.514892795951525</v>
      </c>
      <c r="N1210" s="61" t="s">
        <v>29</v>
      </c>
      <c r="O1210" s="24">
        <f t="shared" si="78"/>
        <v>1</v>
      </c>
      <c r="P1210" s="163">
        <f t="shared" si="79"/>
        <v>1</v>
      </c>
      <c r="Q1210" s="166">
        <v>1</v>
      </c>
      <c r="R1210" s="166">
        <v>1</v>
      </c>
      <c r="S1210" s="166">
        <v>1</v>
      </c>
      <c r="T1210" s="27">
        <f>AVERAGE(L1210:L1212)</f>
        <v>2.2826946428647812</v>
      </c>
      <c r="U1210" s="27">
        <f>STDEVA(L1210:L1212)</f>
        <v>1.3297247581146641E-2</v>
      </c>
      <c r="V1210" s="24">
        <f>978*T1210/AA1210</f>
        <v>1116.2376803608779</v>
      </c>
      <c r="W1210" s="24">
        <f>978*U1210/AA1210</f>
        <v>6.5023540671807076</v>
      </c>
      <c r="X1210" s="27">
        <f>AVERAGE(M1210:M1212)</f>
        <v>39.498011701220868</v>
      </c>
      <c r="Y1210" s="27">
        <f>STDEVA(M1210:M1212)</f>
        <v>0.27011713074142013</v>
      </c>
      <c r="Z1210" s="6" t="s">
        <v>18</v>
      </c>
      <c r="AA1210" s="6">
        <v>2</v>
      </c>
      <c r="AB1210" s="111"/>
      <c r="AC1210" s="25">
        <f>SUM(O1210:O1212)</f>
        <v>1</v>
      </c>
      <c r="AD1210" s="25">
        <f>SUM(P1210:P1212)</f>
        <v>1</v>
      </c>
      <c r="AE1210" s="25">
        <f>SUM(R1210:R1212)</f>
        <v>3</v>
      </c>
      <c r="AF1210" s="24">
        <v>1</v>
      </c>
      <c r="AG1210" s="23">
        <v>1</v>
      </c>
      <c r="AH1210" s="25">
        <f>SUM(S1210:S1212)</f>
        <v>3</v>
      </c>
      <c r="AI1210" s="111"/>
      <c r="AJ1210" s="23">
        <v>1</v>
      </c>
      <c r="AM1210" s="111"/>
    </row>
    <row r="1211" spans="1:39" x14ac:dyDescent="0.25">
      <c r="A1211" s="10"/>
      <c r="B1211" s="10"/>
      <c r="C1211" s="2" t="s">
        <v>1657</v>
      </c>
      <c r="D1211" s="39" t="s">
        <v>1699</v>
      </c>
      <c r="E1211" s="38" t="s">
        <v>30</v>
      </c>
      <c r="F1211" s="38">
        <v>2</v>
      </c>
      <c r="G1211" s="41">
        <v>0.72591583666751791</v>
      </c>
      <c r="H1211" s="41">
        <v>0.73779708663429588</v>
      </c>
      <c r="I1211" s="57" t="s">
        <v>9</v>
      </c>
      <c r="J1211" s="58">
        <v>3089.8867662399298</v>
      </c>
      <c r="K1211" s="59">
        <v>0.60461148681394905</v>
      </c>
      <c r="L1211" s="26">
        <f t="shared" si="80"/>
        <v>2.293453718939622</v>
      </c>
      <c r="M1211" s="60">
        <v>39.219849935186154</v>
      </c>
      <c r="N1211" s="61" t="s">
        <v>29</v>
      </c>
      <c r="O1211" s="24">
        <f t="shared" si="78"/>
        <v>0</v>
      </c>
      <c r="P1211" s="163">
        <f t="shared" si="79"/>
        <v>0</v>
      </c>
      <c r="Q1211" s="166">
        <v>2</v>
      </c>
      <c r="R1211" s="166">
        <v>1</v>
      </c>
      <c r="S1211" s="166">
        <v>1</v>
      </c>
      <c r="T1211" s="20"/>
      <c r="U1211" s="20"/>
      <c r="V1211" s="20"/>
      <c r="W1211" s="20"/>
      <c r="X1211" s="20"/>
      <c r="Y1211" s="20"/>
      <c r="Z1211" s="6"/>
      <c r="AA1211" s="6"/>
      <c r="AB1211" s="111"/>
      <c r="AC1211" s="24"/>
      <c r="AI1211" s="111"/>
      <c r="AM1211" s="111"/>
    </row>
    <row r="1212" spans="1:39" x14ac:dyDescent="0.25">
      <c r="A1212" s="10"/>
      <c r="B1212" s="10"/>
      <c r="C1212" s="2" t="s">
        <v>1657</v>
      </c>
      <c r="D1212" s="39" t="s">
        <v>1699</v>
      </c>
      <c r="E1212" s="38" t="s">
        <v>30</v>
      </c>
      <c r="F1212" s="38">
        <v>3</v>
      </c>
      <c r="G1212" s="41">
        <v>0.72381041355256603</v>
      </c>
      <c r="H1212" s="41">
        <v>0.71568776860007932</v>
      </c>
      <c r="I1212" s="57" t="s">
        <v>9</v>
      </c>
      <c r="J1212" s="58">
        <v>3089.8867662399298</v>
      </c>
      <c r="K1212" s="59">
        <v>0.60461148681394905</v>
      </c>
      <c r="L1212" s="26">
        <f t="shared" si="80"/>
        <v>2.2868018590007408</v>
      </c>
      <c r="M1212" s="60">
        <v>39.759292372524925</v>
      </c>
      <c r="N1212" s="61" t="s">
        <v>29</v>
      </c>
      <c r="O1212" s="24">
        <f t="shared" si="78"/>
        <v>0</v>
      </c>
      <c r="P1212" s="163">
        <f t="shared" si="79"/>
        <v>0</v>
      </c>
      <c r="Q1212" s="166">
        <v>3</v>
      </c>
      <c r="R1212" s="166">
        <v>1</v>
      </c>
      <c r="S1212" s="166">
        <v>1</v>
      </c>
      <c r="T1212" s="20"/>
      <c r="U1212" s="20"/>
      <c r="V1212" s="20"/>
      <c r="W1212" s="20"/>
      <c r="X1212" s="20"/>
      <c r="Y1212" s="20"/>
      <c r="Z1212" s="6"/>
      <c r="AA1212" s="6"/>
      <c r="AB1212" s="111"/>
      <c r="AC1212" s="24"/>
      <c r="AI1212" s="111"/>
      <c r="AM1212" s="111"/>
    </row>
    <row r="1213" spans="1:39" x14ac:dyDescent="0.25">
      <c r="A1213" s="10"/>
      <c r="B1213" s="10"/>
      <c r="C1213" s="8"/>
      <c r="D1213" s="62"/>
      <c r="E1213" s="62"/>
      <c r="F1213" s="62"/>
      <c r="G1213" s="81"/>
      <c r="H1213" s="81"/>
      <c r="I1213" s="63"/>
      <c r="J1213" s="64"/>
      <c r="K1213" s="65"/>
      <c r="L1213" s="50"/>
      <c r="M1213" s="73"/>
      <c r="N1213" s="74"/>
      <c r="O1213" s="163"/>
      <c r="P1213" s="163"/>
      <c r="Q1213" s="169"/>
      <c r="R1213" s="169"/>
      <c r="S1213" s="169"/>
      <c r="T1213" s="93"/>
      <c r="U1213" s="93"/>
      <c r="V1213" s="93"/>
      <c r="W1213" s="93"/>
      <c r="X1213" s="93"/>
      <c r="Y1213" s="93"/>
      <c r="Z1213" s="97"/>
      <c r="AA1213" s="97"/>
      <c r="AB1213" s="111"/>
      <c r="AC1213" s="112"/>
      <c r="AD1213" s="112"/>
      <c r="AE1213" s="112"/>
      <c r="AF1213" s="112"/>
      <c r="AG1213" s="112"/>
      <c r="AH1213" s="112"/>
      <c r="AI1213" s="111"/>
      <c r="AJ1213" s="112"/>
      <c r="AK1213" s="112"/>
      <c r="AL1213" s="112"/>
      <c r="AM1213" s="111"/>
    </row>
    <row r="1214" spans="1:39" x14ac:dyDescent="0.25">
      <c r="A1214" s="10"/>
      <c r="B1214" s="10"/>
      <c r="C1214" s="2" t="s">
        <v>689</v>
      </c>
      <c r="D1214" s="51" t="s">
        <v>212</v>
      </c>
      <c r="E1214" s="38" t="s">
        <v>31</v>
      </c>
      <c r="F1214" s="38">
        <v>1</v>
      </c>
      <c r="G1214" s="41">
        <v>1.1319040104478424</v>
      </c>
      <c r="H1214" s="41">
        <v>1.1572930955647005</v>
      </c>
      <c r="I1214" s="57" t="s">
        <v>12</v>
      </c>
      <c r="J1214" s="58">
        <v>1696.80766954417</v>
      </c>
      <c r="K1214" s="59">
        <v>0.61279470700705396</v>
      </c>
      <c r="L1214" s="26">
        <f t="shared" si="80"/>
        <v>1.9638276136152386</v>
      </c>
      <c r="M1214" s="60">
        <v>38.276191133536699</v>
      </c>
      <c r="N1214" s="61" t="s">
        <v>29</v>
      </c>
      <c r="O1214" s="24">
        <f t="shared" si="78"/>
        <v>1</v>
      </c>
      <c r="P1214" s="163">
        <f t="shared" si="79"/>
        <v>1</v>
      </c>
      <c r="Q1214" s="166">
        <v>1</v>
      </c>
      <c r="R1214" s="166">
        <v>1</v>
      </c>
      <c r="S1214" s="166">
        <v>1</v>
      </c>
      <c r="T1214" s="27">
        <f>AVERAGE(L1214:L1259)</f>
        <v>1.9863989728551432</v>
      </c>
      <c r="U1214" s="27">
        <f>STDEVA(L1214:L1259)</f>
        <v>6.0116966287257712E-2</v>
      </c>
      <c r="V1214" s="24">
        <f>978*T1214/AA1214</f>
        <v>971.34909772616504</v>
      </c>
      <c r="W1214" s="24">
        <f>978*U1214/AA1214</f>
        <v>29.397196514469019</v>
      </c>
      <c r="X1214" s="27">
        <f>AVERAGE(M1214:M1259)</f>
        <v>38.368700151540928</v>
      </c>
      <c r="Y1214" s="27">
        <f>STDEVA(M1214:M1259)</f>
        <v>0.66391637222494304</v>
      </c>
      <c r="Z1214" s="6">
        <v>34</v>
      </c>
      <c r="AA1214" s="6">
        <v>2</v>
      </c>
      <c r="AB1214" s="111"/>
      <c r="AC1214" s="25">
        <f>SUM(O1214:O1259)</f>
        <v>4</v>
      </c>
      <c r="AD1214" s="25">
        <f>SUM(P1214:P1259)</f>
        <v>11</v>
      </c>
      <c r="AE1214" s="25">
        <f>SUM(R1214:R1259)</f>
        <v>46</v>
      </c>
      <c r="AF1214" s="24">
        <v>4</v>
      </c>
      <c r="AG1214" s="23">
        <v>11</v>
      </c>
      <c r="AH1214" s="25">
        <f>SUM(S1214:S1259)</f>
        <v>46</v>
      </c>
      <c r="AI1214" s="111"/>
      <c r="AJ1214" s="23">
        <v>1</v>
      </c>
      <c r="AM1214" s="111"/>
    </row>
    <row r="1215" spans="1:39" x14ac:dyDescent="0.25">
      <c r="A1215" s="10"/>
      <c r="B1215" s="10"/>
      <c r="C1215" s="2" t="s">
        <v>689</v>
      </c>
      <c r="D1215" s="51" t="s">
        <v>212</v>
      </c>
      <c r="E1215" s="38" t="s">
        <v>31</v>
      </c>
      <c r="F1215" s="38">
        <v>2</v>
      </c>
      <c r="G1215" s="41">
        <v>1.1456572828641431</v>
      </c>
      <c r="H1215" s="41">
        <v>1.1750807626528155</v>
      </c>
      <c r="I1215" s="57" t="s">
        <v>12</v>
      </c>
      <c r="J1215" s="58">
        <v>1696.80766954417</v>
      </c>
      <c r="K1215" s="59">
        <v>0.61279470700705396</v>
      </c>
      <c r="L1215" s="26">
        <f t="shared" si="80"/>
        <v>1.9876892272321192</v>
      </c>
      <c r="M1215" s="60">
        <v>38.212224680342622</v>
      </c>
      <c r="N1215" s="61" t="s">
        <v>29</v>
      </c>
      <c r="O1215" s="24">
        <f t="shared" si="78"/>
        <v>0</v>
      </c>
      <c r="P1215" s="163">
        <f t="shared" si="79"/>
        <v>0</v>
      </c>
      <c r="Q1215" s="166">
        <v>2</v>
      </c>
      <c r="R1215" s="166">
        <v>1</v>
      </c>
      <c r="S1215" s="166">
        <v>1</v>
      </c>
      <c r="T1215" s="20"/>
      <c r="U1215" s="20"/>
      <c r="V1215" s="20"/>
      <c r="W1215" s="20"/>
      <c r="X1215" s="20"/>
      <c r="Y1215" s="20"/>
      <c r="Z1215" s="6"/>
      <c r="AA1215" s="6"/>
      <c r="AB1215" s="111"/>
      <c r="AC1215" s="24"/>
      <c r="AI1215" s="111"/>
      <c r="AM1215" s="111"/>
    </row>
    <row r="1216" spans="1:39" x14ac:dyDescent="0.25">
      <c r="A1216" s="10"/>
      <c r="B1216" s="10"/>
      <c r="C1216" s="2" t="s">
        <v>689</v>
      </c>
      <c r="D1216" s="51" t="s">
        <v>212</v>
      </c>
      <c r="E1216" s="38" t="s">
        <v>31</v>
      </c>
      <c r="F1216" s="38">
        <v>3</v>
      </c>
      <c r="G1216" s="41">
        <v>1.1894281504016733</v>
      </c>
      <c r="H1216" s="41">
        <v>1.1807771957607505</v>
      </c>
      <c r="I1216" s="57" t="s">
        <v>12</v>
      </c>
      <c r="J1216" s="58">
        <v>1696.80766954417</v>
      </c>
      <c r="K1216" s="59">
        <v>0.61279470700705396</v>
      </c>
      <c r="L1216" s="26">
        <f t="shared" si="80"/>
        <v>2.0636306829992801</v>
      </c>
      <c r="M1216" s="60">
        <v>38.865816594535694</v>
      </c>
      <c r="N1216" s="61" t="s">
        <v>29</v>
      </c>
      <c r="O1216" s="24">
        <f t="shared" si="78"/>
        <v>0</v>
      </c>
      <c r="P1216" s="163">
        <f t="shared" si="79"/>
        <v>0</v>
      </c>
      <c r="Q1216" s="166">
        <v>3</v>
      </c>
      <c r="R1216" s="166">
        <v>1</v>
      </c>
      <c r="S1216" s="166">
        <v>1</v>
      </c>
      <c r="T1216" s="20"/>
      <c r="U1216" s="20"/>
      <c r="V1216" s="20"/>
      <c r="W1216" s="20"/>
      <c r="X1216" s="20"/>
      <c r="Y1216" s="20"/>
      <c r="Z1216" s="6"/>
      <c r="AA1216" s="6"/>
      <c r="AB1216" s="111"/>
      <c r="AC1216" s="24"/>
      <c r="AD1216" s="25"/>
      <c r="AI1216" s="111"/>
      <c r="AM1216" s="111"/>
    </row>
    <row r="1217" spans="1:39" x14ac:dyDescent="0.25">
      <c r="A1217" s="10"/>
      <c r="B1217" s="10"/>
      <c r="C1217" s="2" t="s">
        <v>689</v>
      </c>
      <c r="D1217" s="51" t="s">
        <v>212</v>
      </c>
      <c r="E1217" s="38" t="s">
        <v>31</v>
      </c>
      <c r="F1217" s="38">
        <v>4</v>
      </c>
      <c r="G1217" s="41">
        <v>1.1405181155419224</v>
      </c>
      <c r="H1217" s="41">
        <v>1.1561334636490253</v>
      </c>
      <c r="I1217" s="57" t="s">
        <v>12</v>
      </c>
      <c r="J1217" s="58">
        <v>1696.80766954417</v>
      </c>
      <c r="K1217" s="59">
        <v>0.61279470700705396</v>
      </c>
      <c r="L1217" s="26">
        <f t="shared" si="80"/>
        <v>1.9787728892695273</v>
      </c>
      <c r="M1217" s="60">
        <v>38.448645836963443</v>
      </c>
      <c r="N1217" s="61" t="s">
        <v>29</v>
      </c>
      <c r="O1217" s="24">
        <f t="shared" si="78"/>
        <v>0</v>
      </c>
      <c r="P1217" s="163">
        <f t="shared" si="79"/>
        <v>0</v>
      </c>
      <c r="Q1217" s="166">
        <v>4</v>
      </c>
      <c r="R1217" s="166">
        <v>1</v>
      </c>
      <c r="S1217" s="166">
        <v>1</v>
      </c>
      <c r="T1217" s="20"/>
      <c r="U1217" s="20"/>
      <c r="V1217" s="20"/>
      <c r="W1217" s="20"/>
      <c r="X1217" s="20"/>
      <c r="Y1217" s="20"/>
      <c r="Z1217" s="6"/>
      <c r="AA1217" s="6"/>
      <c r="AB1217" s="111"/>
      <c r="AC1217" s="24"/>
      <c r="AI1217" s="111"/>
      <c r="AM1217" s="111"/>
    </row>
    <row r="1218" spans="1:39" x14ac:dyDescent="0.25">
      <c r="A1218" s="10"/>
      <c r="B1218" s="10"/>
      <c r="C1218" s="2" t="s">
        <v>689</v>
      </c>
      <c r="D1218" s="51" t="s">
        <v>212</v>
      </c>
      <c r="E1218" s="38" t="s">
        <v>31</v>
      </c>
      <c r="F1218" s="38">
        <v>5</v>
      </c>
      <c r="G1218" s="41">
        <v>1.1689894142127619</v>
      </c>
      <c r="H1218" s="41">
        <v>1.1855643493646673</v>
      </c>
      <c r="I1218" s="57" t="s">
        <v>12</v>
      </c>
      <c r="J1218" s="58">
        <v>1696.80766954417</v>
      </c>
      <c r="K1218" s="59">
        <v>0.61279470700705396</v>
      </c>
      <c r="L1218" s="26">
        <f t="shared" si="80"/>
        <v>2.0281699423846229</v>
      </c>
      <c r="M1218" s="60">
        <v>38.439005314549334</v>
      </c>
      <c r="N1218" s="61" t="s">
        <v>29</v>
      </c>
      <c r="O1218" s="24">
        <f t="shared" si="78"/>
        <v>0</v>
      </c>
      <c r="P1218" s="163">
        <f t="shared" si="79"/>
        <v>0</v>
      </c>
      <c r="Q1218" s="166">
        <v>5</v>
      </c>
      <c r="R1218" s="166">
        <v>1</v>
      </c>
      <c r="S1218" s="166">
        <v>1</v>
      </c>
      <c r="T1218" s="20"/>
      <c r="U1218" s="20"/>
      <c r="V1218" s="20"/>
      <c r="W1218" s="20"/>
      <c r="X1218" s="20"/>
      <c r="Y1218" s="20"/>
      <c r="Z1218" s="6"/>
      <c r="AA1218" s="6"/>
      <c r="AB1218" s="111"/>
      <c r="AC1218" s="24"/>
      <c r="AI1218" s="111"/>
      <c r="AM1218" s="111"/>
    </row>
    <row r="1219" spans="1:39" x14ac:dyDescent="0.25">
      <c r="A1219" s="10"/>
      <c r="B1219" s="10"/>
      <c r="C1219" s="2" t="s">
        <v>689</v>
      </c>
      <c r="D1219" s="51" t="s">
        <v>212</v>
      </c>
      <c r="E1219" s="38" t="s">
        <v>31</v>
      </c>
      <c r="F1219" s="38">
        <v>6</v>
      </c>
      <c r="G1219" s="41">
        <v>1.1776985073706021</v>
      </c>
      <c r="H1219" s="41">
        <v>1.1747677363881401</v>
      </c>
      <c r="I1219" s="57" t="s">
        <v>12</v>
      </c>
      <c r="J1219" s="58">
        <v>1696.80766954417</v>
      </c>
      <c r="K1219" s="59">
        <v>0.61279470700705396</v>
      </c>
      <c r="L1219" s="26">
        <f t="shared" si="80"/>
        <v>2.0432800201606942</v>
      </c>
      <c r="M1219" s="60">
        <v>38.770172444376549</v>
      </c>
      <c r="N1219" s="61" t="s">
        <v>29</v>
      </c>
      <c r="O1219" s="24">
        <f t="shared" si="78"/>
        <v>0</v>
      </c>
      <c r="P1219" s="163">
        <f t="shared" si="79"/>
        <v>0</v>
      </c>
      <c r="Q1219" s="166">
        <v>6</v>
      </c>
      <c r="R1219" s="166">
        <v>1</v>
      </c>
      <c r="S1219" s="166">
        <v>1</v>
      </c>
      <c r="T1219" s="20"/>
      <c r="U1219" s="20"/>
      <c r="V1219" s="20"/>
      <c r="W1219" s="20"/>
      <c r="X1219" s="20"/>
      <c r="Y1219" s="20"/>
      <c r="Z1219" s="6"/>
      <c r="AA1219" s="6"/>
      <c r="AB1219" s="111"/>
      <c r="AC1219" s="24"/>
      <c r="AI1219" s="111"/>
      <c r="AM1219" s="111"/>
    </row>
    <row r="1220" spans="1:39" x14ac:dyDescent="0.25">
      <c r="A1220" s="10"/>
      <c r="B1220" s="10"/>
      <c r="C1220" s="2" t="s">
        <v>689</v>
      </c>
      <c r="D1220" s="51" t="s">
        <v>212</v>
      </c>
      <c r="E1220" s="38" t="s">
        <v>30</v>
      </c>
      <c r="F1220" s="38">
        <v>1</v>
      </c>
      <c r="G1220" s="41">
        <v>1.1404587272650188</v>
      </c>
      <c r="H1220" s="41">
        <v>1.1511514614703278</v>
      </c>
      <c r="I1220" s="57" t="s">
        <v>12</v>
      </c>
      <c r="J1220" s="58">
        <v>1696.80766954417</v>
      </c>
      <c r="K1220" s="59">
        <v>0.61279470700705396</v>
      </c>
      <c r="L1220" s="26">
        <f t="shared" si="80"/>
        <v>1.9786698519650991</v>
      </c>
      <c r="M1220" s="60">
        <v>38.534120043921952</v>
      </c>
      <c r="N1220" s="61" t="s">
        <v>29</v>
      </c>
      <c r="O1220" s="24">
        <f t="shared" si="78"/>
        <v>0</v>
      </c>
      <c r="P1220" s="163">
        <f t="shared" si="79"/>
        <v>1</v>
      </c>
      <c r="Q1220" s="166">
        <v>7</v>
      </c>
      <c r="R1220" s="166">
        <v>1</v>
      </c>
      <c r="S1220" s="166">
        <v>1</v>
      </c>
      <c r="T1220" s="20"/>
      <c r="U1220" s="20"/>
      <c r="V1220" s="20"/>
      <c r="W1220" s="20"/>
      <c r="X1220" s="20"/>
      <c r="Y1220" s="20"/>
      <c r="Z1220" s="6"/>
      <c r="AA1220" s="6"/>
      <c r="AB1220" s="111"/>
      <c r="AC1220" s="24"/>
      <c r="AI1220" s="111"/>
      <c r="AM1220" s="111"/>
    </row>
    <row r="1221" spans="1:39" x14ac:dyDescent="0.25">
      <c r="A1221" s="10"/>
      <c r="B1221" s="10"/>
      <c r="C1221" s="2" t="s">
        <v>689</v>
      </c>
      <c r="D1221" s="51" t="s">
        <v>212</v>
      </c>
      <c r="E1221" s="38" t="s">
        <v>30</v>
      </c>
      <c r="F1221" s="38">
        <v>2</v>
      </c>
      <c r="G1221" s="41">
        <v>1.1924451665312754</v>
      </c>
      <c r="H1221" s="41">
        <v>1.1848770952044254</v>
      </c>
      <c r="I1221" s="57" t="s">
        <v>12</v>
      </c>
      <c r="J1221" s="58">
        <v>1696.80766954417</v>
      </c>
      <c r="K1221" s="59">
        <v>0.61279470700705396</v>
      </c>
      <c r="L1221" s="26">
        <f t="shared" si="80"/>
        <v>2.0688651370972835</v>
      </c>
      <c r="M1221" s="60">
        <v>38.84727525733247</v>
      </c>
      <c r="N1221" s="61" t="s">
        <v>29</v>
      </c>
      <c r="O1221" s="24">
        <f t="shared" si="78"/>
        <v>0</v>
      </c>
      <c r="P1221" s="163">
        <f t="shared" si="79"/>
        <v>0</v>
      </c>
      <c r="Q1221" s="166">
        <v>8</v>
      </c>
      <c r="R1221" s="166">
        <v>1</v>
      </c>
      <c r="S1221" s="166">
        <v>1</v>
      </c>
      <c r="T1221" s="20"/>
      <c r="U1221" s="20"/>
      <c r="V1221" s="20"/>
      <c r="W1221" s="20"/>
      <c r="X1221" s="20"/>
      <c r="Y1221" s="20"/>
      <c r="Z1221" s="6"/>
      <c r="AA1221" s="6"/>
      <c r="AB1221" s="111"/>
      <c r="AC1221" s="24"/>
      <c r="AI1221" s="111"/>
      <c r="AM1221" s="111"/>
    </row>
    <row r="1222" spans="1:39" x14ac:dyDescent="0.25">
      <c r="A1222" s="10"/>
      <c r="B1222" s="10"/>
      <c r="C1222" s="2" t="s">
        <v>689</v>
      </c>
      <c r="D1222" s="51" t="s">
        <v>212</v>
      </c>
      <c r="E1222" s="38" t="s">
        <v>30</v>
      </c>
      <c r="F1222" s="38">
        <v>3</v>
      </c>
      <c r="G1222" s="41">
        <v>1.125128488969716</v>
      </c>
      <c r="H1222" s="41">
        <v>1.1553693830921554</v>
      </c>
      <c r="I1222" s="57" t="s">
        <v>12</v>
      </c>
      <c r="J1222" s="58">
        <v>1696.80766954417</v>
      </c>
      <c r="K1222" s="59">
        <v>0.61279470700705396</v>
      </c>
      <c r="L1222" s="26">
        <f t="shared" si="80"/>
        <v>1.9520722385546598</v>
      </c>
      <c r="M1222" s="60">
        <v>38.188747241661723</v>
      </c>
      <c r="N1222" s="61" t="s">
        <v>29</v>
      </c>
      <c r="O1222" s="24">
        <f t="shared" si="78"/>
        <v>0</v>
      </c>
      <c r="P1222" s="163">
        <f t="shared" si="79"/>
        <v>0</v>
      </c>
      <c r="Q1222" s="166">
        <v>9</v>
      </c>
      <c r="R1222" s="166">
        <v>1</v>
      </c>
      <c r="S1222" s="166">
        <v>1</v>
      </c>
      <c r="T1222" s="20"/>
      <c r="U1222" s="20"/>
      <c r="V1222" s="20"/>
      <c r="W1222" s="20"/>
      <c r="X1222" s="20"/>
      <c r="Y1222" s="20"/>
      <c r="Z1222" s="6"/>
      <c r="AA1222" s="6"/>
      <c r="AB1222" s="111"/>
      <c r="AC1222" s="24"/>
      <c r="AI1222" s="111"/>
      <c r="AM1222" s="111"/>
    </row>
    <row r="1223" spans="1:39" x14ac:dyDescent="0.25">
      <c r="A1223" s="10"/>
      <c r="B1223" s="10"/>
      <c r="C1223" s="2" t="s">
        <v>689</v>
      </c>
      <c r="D1223" s="51" t="s">
        <v>212</v>
      </c>
      <c r="E1223" s="38" t="s">
        <v>30</v>
      </c>
      <c r="F1223" s="38">
        <v>4</v>
      </c>
      <c r="G1223" s="41">
        <v>1.1686362929559944</v>
      </c>
      <c r="H1223" s="41">
        <v>1.1740349647285633</v>
      </c>
      <c r="I1223" s="57" t="s">
        <v>12</v>
      </c>
      <c r="J1223" s="58">
        <v>1696.80766954417</v>
      </c>
      <c r="K1223" s="59">
        <v>0.61279470700705396</v>
      </c>
      <c r="L1223" s="26">
        <f t="shared" si="80"/>
        <v>2.0275572850668699</v>
      </c>
      <c r="M1223" s="60">
        <v>38.628559205423777</v>
      </c>
      <c r="N1223" s="61" t="s">
        <v>29</v>
      </c>
      <c r="O1223" s="24">
        <f t="shared" si="78"/>
        <v>0</v>
      </c>
      <c r="P1223" s="163">
        <f t="shared" si="79"/>
        <v>0</v>
      </c>
      <c r="Q1223" s="166">
        <v>10</v>
      </c>
      <c r="R1223" s="166">
        <v>1</v>
      </c>
      <c r="S1223" s="166">
        <v>1</v>
      </c>
      <c r="T1223" s="20"/>
      <c r="U1223" s="20"/>
      <c r="V1223" s="20"/>
      <c r="W1223" s="20"/>
      <c r="X1223" s="20"/>
      <c r="Y1223" s="20"/>
      <c r="Z1223" s="6"/>
      <c r="AA1223" s="6"/>
      <c r="AB1223" s="111"/>
      <c r="AC1223" s="24"/>
      <c r="AI1223" s="111"/>
      <c r="AM1223" s="111"/>
    </row>
    <row r="1224" spans="1:39" x14ac:dyDescent="0.25">
      <c r="A1224" s="10"/>
      <c r="B1224" s="10"/>
      <c r="C1224" s="2" t="s">
        <v>689</v>
      </c>
      <c r="D1224" s="51" t="s">
        <v>212</v>
      </c>
      <c r="E1224" s="38" t="s">
        <v>32</v>
      </c>
      <c r="F1224" s="38">
        <v>1</v>
      </c>
      <c r="G1224" s="41">
        <v>1.1304765886287627</v>
      </c>
      <c r="H1224" s="41">
        <v>1.1882373735142062</v>
      </c>
      <c r="I1224" s="57" t="s">
        <v>12</v>
      </c>
      <c r="J1224" s="58">
        <v>1696.80766954417</v>
      </c>
      <c r="K1224" s="59">
        <v>0.61279470700705396</v>
      </c>
      <c r="L1224" s="26">
        <f t="shared" si="80"/>
        <v>1.9613510693511391</v>
      </c>
      <c r="M1224" s="60">
        <v>37.716296849935382</v>
      </c>
      <c r="N1224" s="61" t="s">
        <v>29</v>
      </c>
      <c r="O1224" s="24">
        <f t="shared" si="78"/>
        <v>0</v>
      </c>
      <c r="P1224" s="163">
        <f t="shared" si="79"/>
        <v>1</v>
      </c>
      <c r="Q1224" s="166">
        <v>11</v>
      </c>
      <c r="R1224" s="166">
        <v>1</v>
      </c>
      <c r="S1224" s="166">
        <v>1</v>
      </c>
      <c r="T1224" s="20"/>
      <c r="U1224" s="20"/>
      <c r="V1224" s="20"/>
      <c r="W1224" s="20"/>
      <c r="X1224" s="20"/>
      <c r="Y1224" s="20"/>
      <c r="Z1224" s="6"/>
      <c r="AA1224" s="6"/>
      <c r="AB1224" s="111"/>
      <c r="AC1224" s="24"/>
      <c r="AI1224" s="111"/>
      <c r="AM1224" s="111"/>
    </row>
    <row r="1225" spans="1:39" x14ac:dyDescent="0.25">
      <c r="A1225" s="10"/>
      <c r="B1225" s="10"/>
      <c r="C1225" s="2" t="s">
        <v>689</v>
      </c>
      <c r="D1225" s="51" t="s">
        <v>212</v>
      </c>
      <c r="E1225" s="38" t="s">
        <v>32</v>
      </c>
      <c r="F1225" s="38">
        <v>2</v>
      </c>
      <c r="G1225" s="41">
        <v>1.1810142937898733</v>
      </c>
      <c r="H1225" s="41">
        <v>1.1857767316745125</v>
      </c>
      <c r="I1225" s="57" t="s">
        <v>12</v>
      </c>
      <c r="J1225" s="58">
        <v>1696.80766954417</v>
      </c>
      <c r="K1225" s="59">
        <v>0.61279470700705396</v>
      </c>
      <c r="L1225" s="26">
        <f t="shared" si="80"/>
        <v>2.0490328338895183</v>
      </c>
      <c r="M1225" s="60">
        <v>38.64023492684359</v>
      </c>
      <c r="N1225" s="61" t="s">
        <v>29</v>
      </c>
      <c r="O1225" s="24">
        <f t="shared" si="78"/>
        <v>0</v>
      </c>
      <c r="P1225" s="163">
        <f t="shared" si="79"/>
        <v>0</v>
      </c>
      <c r="Q1225" s="166">
        <v>12</v>
      </c>
      <c r="R1225" s="166">
        <v>1</v>
      </c>
      <c r="S1225" s="166">
        <v>1</v>
      </c>
      <c r="T1225" s="20"/>
      <c r="U1225" s="20"/>
      <c r="V1225" s="20"/>
      <c r="W1225" s="20"/>
      <c r="X1225" s="20"/>
      <c r="Y1225" s="20"/>
      <c r="Z1225" s="6"/>
      <c r="AA1225" s="6"/>
      <c r="AB1225" s="111"/>
      <c r="AC1225" s="24"/>
      <c r="AI1225" s="111"/>
      <c r="AM1225" s="111"/>
    </row>
    <row r="1226" spans="1:39" x14ac:dyDescent="0.25">
      <c r="A1226" s="10"/>
      <c r="B1226" s="10"/>
      <c r="C1226" s="2" t="s">
        <v>689</v>
      </c>
      <c r="D1226" s="51" t="s">
        <v>212</v>
      </c>
      <c r="E1226" s="38" t="s">
        <v>32</v>
      </c>
      <c r="F1226" s="38">
        <v>3</v>
      </c>
      <c r="G1226" s="41">
        <v>1.1936766997457555</v>
      </c>
      <c r="H1226" s="41">
        <v>1.1817592112091333</v>
      </c>
      <c r="I1226" s="57" t="s">
        <v>12</v>
      </c>
      <c r="J1226" s="58">
        <v>1696.80766954417</v>
      </c>
      <c r="K1226" s="59">
        <v>0.61279470700705396</v>
      </c>
      <c r="L1226" s="26">
        <f t="shared" si="80"/>
        <v>2.0710018191050832</v>
      </c>
      <c r="M1226" s="60">
        <v>38.920117722259974</v>
      </c>
      <c r="N1226" s="61" t="s">
        <v>29</v>
      </c>
      <c r="O1226" s="24">
        <f t="shared" si="78"/>
        <v>0</v>
      </c>
      <c r="P1226" s="163">
        <f t="shared" si="79"/>
        <v>0</v>
      </c>
      <c r="Q1226" s="166">
        <v>13</v>
      </c>
      <c r="R1226" s="166">
        <v>1</v>
      </c>
      <c r="S1226" s="166">
        <v>1</v>
      </c>
      <c r="T1226" s="20"/>
      <c r="U1226" s="20"/>
      <c r="V1226" s="20"/>
      <c r="W1226" s="20"/>
      <c r="X1226" s="20"/>
      <c r="Y1226" s="20"/>
      <c r="Z1226" s="6"/>
      <c r="AA1226" s="6"/>
      <c r="AB1226" s="111"/>
      <c r="AC1226" s="24"/>
      <c r="AI1226" s="111"/>
      <c r="AM1226" s="111"/>
    </row>
    <row r="1227" spans="1:39" x14ac:dyDescent="0.25">
      <c r="A1227" s="10"/>
      <c r="B1227" s="10"/>
      <c r="C1227" s="2" t="s">
        <v>689</v>
      </c>
      <c r="D1227" s="51" t="s">
        <v>212</v>
      </c>
      <c r="E1227" s="38" t="s">
        <v>32</v>
      </c>
      <c r="F1227" s="38">
        <v>4</v>
      </c>
      <c r="G1227" s="41">
        <v>1.203087986463621</v>
      </c>
      <c r="H1227" s="41">
        <v>1.213308018368068</v>
      </c>
      <c r="I1227" s="57" t="s">
        <v>12</v>
      </c>
      <c r="J1227" s="58">
        <v>1696.80766954417</v>
      </c>
      <c r="K1227" s="59">
        <v>0.61279470700705396</v>
      </c>
      <c r="L1227" s="26">
        <f t="shared" si="80"/>
        <v>2.0873301866747695</v>
      </c>
      <c r="M1227" s="60">
        <v>38.551593948595567</v>
      </c>
      <c r="N1227" s="61" t="s">
        <v>29</v>
      </c>
      <c r="O1227" s="24">
        <f t="shared" si="78"/>
        <v>0</v>
      </c>
      <c r="P1227" s="163">
        <f t="shared" si="79"/>
        <v>0</v>
      </c>
      <c r="Q1227" s="166">
        <v>14</v>
      </c>
      <c r="R1227" s="166">
        <v>1</v>
      </c>
      <c r="S1227" s="166">
        <v>1</v>
      </c>
      <c r="T1227" s="20"/>
      <c r="U1227" s="20"/>
      <c r="V1227" s="20"/>
      <c r="W1227" s="20"/>
      <c r="X1227" s="20"/>
      <c r="Y1227" s="20"/>
      <c r="Z1227" s="6"/>
      <c r="AA1227" s="6"/>
      <c r="AB1227" s="111"/>
      <c r="AC1227" s="24"/>
      <c r="AI1227" s="111"/>
      <c r="AM1227" s="111"/>
    </row>
    <row r="1228" spans="1:39" x14ac:dyDescent="0.25">
      <c r="A1228" s="10"/>
      <c r="B1228" s="10"/>
      <c r="C1228" s="2" t="s">
        <v>689</v>
      </c>
      <c r="D1228" s="51" t="s">
        <v>212</v>
      </c>
      <c r="E1228" s="38" t="s">
        <v>33</v>
      </c>
      <c r="F1228" s="38">
        <v>1</v>
      </c>
      <c r="G1228" s="41">
        <v>1.1593881522378604</v>
      </c>
      <c r="H1228" s="41">
        <v>1.1771926622250617</v>
      </c>
      <c r="I1228" s="57" t="s">
        <v>12</v>
      </c>
      <c r="J1228" s="58">
        <v>1696.80766954417</v>
      </c>
      <c r="K1228" s="59">
        <v>0.61279470700705396</v>
      </c>
      <c r="L1228" s="26">
        <f t="shared" si="80"/>
        <v>2.0115119720816415</v>
      </c>
      <c r="M1228" s="60">
        <v>38.415717051160684</v>
      </c>
      <c r="N1228" s="61" t="s">
        <v>29</v>
      </c>
      <c r="O1228" s="24">
        <f t="shared" si="78"/>
        <v>0</v>
      </c>
      <c r="P1228" s="163">
        <f t="shared" si="79"/>
        <v>1</v>
      </c>
      <c r="Q1228" s="166">
        <v>15</v>
      </c>
      <c r="R1228" s="166">
        <v>1</v>
      </c>
      <c r="S1228" s="166">
        <v>1</v>
      </c>
      <c r="T1228" s="20"/>
      <c r="U1228" s="20"/>
      <c r="V1228" s="20"/>
      <c r="W1228" s="20"/>
      <c r="X1228" s="20"/>
      <c r="Y1228" s="20"/>
      <c r="Z1228" s="6"/>
      <c r="AA1228" s="6"/>
      <c r="AB1228" s="111"/>
      <c r="AC1228" s="24"/>
      <c r="AI1228" s="111"/>
      <c r="AM1228" s="111"/>
    </row>
    <row r="1229" spans="1:39" x14ac:dyDescent="0.25">
      <c r="A1229" s="10"/>
      <c r="B1229" s="10"/>
      <c r="C1229" s="2" t="s">
        <v>689</v>
      </c>
      <c r="D1229" s="51" t="s">
        <v>212</v>
      </c>
      <c r="E1229" s="38" t="s">
        <v>33</v>
      </c>
      <c r="F1229" s="38">
        <v>2</v>
      </c>
      <c r="G1229" s="41">
        <v>1.2052110249784671</v>
      </c>
      <c r="H1229" s="41">
        <v>1.1863411476395245</v>
      </c>
      <c r="I1229" s="57" t="s">
        <v>12</v>
      </c>
      <c r="J1229" s="58">
        <v>1696.80766954417</v>
      </c>
      <c r="K1229" s="59">
        <v>0.61279470700705396</v>
      </c>
      <c r="L1229" s="26">
        <f t="shared" si="80"/>
        <v>2.0910136100231629</v>
      </c>
      <c r="M1229" s="60">
        <v>39.034036874906363</v>
      </c>
      <c r="N1229" s="61" t="s">
        <v>29</v>
      </c>
      <c r="O1229" s="24">
        <f t="shared" ref="O1229:O1294" si="81">IF(D1229=D1228,0,1)</f>
        <v>0</v>
      </c>
      <c r="P1229" s="163">
        <f t="shared" ref="P1229:P1294" si="82">IF(F1229=1,1,0)</f>
        <v>0</v>
      </c>
      <c r="Q1229" s="166">
        <v>16</v>
      </c>
      <c r="R1229" s="166">
        <v>1</v>
      </c>
      <c r="S1229" s="166">
        <v>1</v>
      </c>
      <c r="T1229" s="20"/>
      <c r="U1229" s="20"/>
      <c r="V1229" s="20"/>
      <c r="W1229" s="20"/>
      <c r="X1229" s="20"/>
      <c r="Y1229" s="20"/>
      <c r="Z1229" s="6"/>
      <c r="AA1229" s="6"/>
      <c r="AB1229" s="111"/>
      <c r="AC1229" s="24"/>
      <c r="AI1229" s="111"/>
      <c r="AM1229" s="111"/>
    </row>
    <row r="1230" spans="1:39" x14ac:dyDescent="0.25">
      <c r="A1230" s="10"/>
      <c r="B1230" s="10"/>
      <c r="C1230" s="2" t="s">
        <v>689</v>
      </c>
      <c r="D1230" s="51" t="s">
        <v>212</v>
      </c>
      <c r="E1230" s="38" t="s">
        <v>33</v>
      </c>
      <c r="F1230" s="38">
        <v>3</v>
      </c>
      <c r="G1230" s="41">
        <v>1.1850044553825263</v>
      </c>
      <c r="H1230" s="41">
        <v>1.1822009226497066</v>
      </c>
      <c r="I1230" s="57" t="s">
        <v>12</v>
      </c>
      <c r="J1230" s="58">
        <v>1696.80766954417</v>
      </c>
      <c r="K1230" s="59">
        <v>0.61279470700705396</v>
      </c>
      <c r="L1230" s="26">
        <f t="shared" si="80"/>
        <v>2.0559556731463018</v>
      </c>
      <c r="M1230" s="60">
        <v>38.767722786572214</v>
      </c>
      <c r="N1230" s="61" t="s">
        <v>29</v>
      </c>
      <c r="O1230" s="24">
        <f t="shared" si="81"/>
        <v>0</v>
      </c>
      <c r="P1230" s="163">
        <f t="shared" si="82"/>
        <v>0</v>
      </c>
      <c r="Q1230" s="166">
        <v>17</v>
      </c>
      <c r="R1230" s="166">
        <v>1</v>
      </c>
      <c r="S1230" s="166">
        <v>1</v>
      </c>
      <c r="T1230" s="20"/>
      <c r="U1230" s="20"/>
      <c r="V1230" s="20"/>
      <c r="W1230" s="20"/>
      <c r="X1230" s="20"/>
      <c r="Y1230" s="20"/>
      <c r="Z1230" s="6"/>
      <c r="AA1230" s="6"/>
      <c r="AB1230" s="111"/>
      <c r="AC1230" s="24"/>
      <c r="AI1230" s="111"/>
      <c r="AM1230" s="111"/>
    </row>
    <row r="1231" spans="1:39" x14ac:dyDescent="0.25">
      <c r="A1231" s="10"/>
      <c r="B1231" s="10"/>
      <c r="C1231" s="2" t="s">
        <v>689</v>
      </c>
      <c r="D1231" s="51" t="s">
        <v>212</v>
      </c>
      <c r="E1231" s="38" t="s">
        <v>34</v>
      </c>
      <c r="F1231" s="38">
        <v>1</v>
      </c>
      <c r="G1231" s="41">
        <v>1.1885253170169372</v>
      </c>
      <c r="H1231" s="41">
        <v>1.2071601142104107</v>
      </c>
      <c r="I1231" s="57" t="s">
        <v>12</v>
      </c>
      <c r="J1231" s="58">
        <v>1696.80766954417</v>
      </c>
      <c r="K1231" s="59">
        <v>0.61279470700705396</v>
      </c>
      <c r="L1231" s="26">
        <f t="shared" si="80"/>
        <v>2.0620642876909563</v>
      </c>
      <c r="M1231" s="60">
        <v>38.409351624854907</v>
      </c>
      <c r="N1231" s="61" t="s">
        <v>29</v>
      </c>
      <c r="O1231" s="24">
        <f t="shared" si="81"/>
        <v>0</v>
      </c>
      <c r="P1231" s="163">
        <f t="shared" si="82"/>
        <v>1</v>
      </c>
      <c r="Q1231" s="166">
        <v>18</v>
      </c>
      <c r="R1231" s="166">
        <v>1</v>
      </c>
      <c r="S1231" s="166">
        <v>1</v>
      </c>
      <c r="T1231" s="20"/>
      <c r="U1231" s="20"/>
      <c r="V1231" s="20"/>
      <c r="W1231" s="20"/>
      <c r="X1231" s="20"/>
      <c r="Y1231" s="20"/>
      <c r="Z1231" s="6"/>
      <c r="AA1231" s="6"/>
      <c r="AB1231" s="111"/>
      <c r="AC1231" s="24"/>
      <c r="AI1231" s="111"/>
      <c r="AM1231" s="111"/>
    </row>
    <row r="1232" spans="1:39" x14ac:dyDescent="0.25">
      <c r="A1232" s="10"/>
      <c r="B1232" s="10"/>
      <c r="C1232" s="2" t="s">
        <v>689</v>
      </c>
      <c r="D1232" s="51" t="s">
        <v>212</v>
      </c>
      <c r="E1232" s="38" t="s">
        <v>34</v>
      </c>
      <c r="F1232" s="38">
        <v>2</v>
      </c>
      <c r="G1232" s="41">
        <v>1.195495927168184</v>
      </c>
      <c r="H1232" s="41">
        <v>1.196013590033975</v>
      </c>
      <c r="I1232" s="57" t="s">
        <v>12</v>
      </c>
      <c r="J1232" s="58">
        <v>1696.80766954417</v>
      </c>
      <c r="K1232" s="59">
        <v>0.61279470700705396</v>
      </c>
      <c r="L1232" s="26">
        <f t="shared" si="80"/>
        <v>2.0741581371449826</v>
      </c>
      <c r="M1232" s="60">
        <v>38.711898496315122</v>
      </c>
      <c r="N1232" s="61" t="s">
        <v>29</v>
      </c>
      <c r="O1232" s="24">
        <f t="shared" si="81"/>
        <v>0</v>
      </c>
      <c r="P1232" s="163">
        <f t="shared" si="82"/>
        <v>0</v>
      </c>
      <c r="Q1232" s="166">
        <v>19</v>
      </c>
      <c r="R1232" s="166">
        <v>1</v>
      </c>
      <c r="S1232" s="166">
        <v>1</v>
      </c>
      <c r="T1232" s="20"/>
      <c r="U1232" s="20"/>
      <c r="V1232" s="20"/>
      <c r="W1232" s="20"/>
      <c r="X1232" s="20"/>
      <c r="Y1232" s="20"/>
      <c r="Z1232" s="6"/>
      <c r="AA1232" s="6"/>
      <c r="AB1232" s="111"/>
      <c r="AC1232" s="24"/>
      <c r="AI1232" s="111"/>
      <c r="AM1232" s="111"/>
    </row>
    <row r="1233" spans="1:39" x14ac:dyDescent="0.25">
      <c r="A1233" s="10"/>
      <c r="B1233" s="10"/>
      <c r="C1233" s="2" t="s">
        <v>689</v>
      </c>
      <c r="D1233" s="51" t="s">
        <v>212</v>
      </c>
      <c r="E1233" s="38" t="s">
        <v>34</v>
      </c>
      <c r="F1233" s="38">
        <v>3</v>
      </c>
      <c r="G1233" s="41">
        <v>1.182037579727633</v>
      </c>
      <c r="H1233" s="41">
        <v>1.197731668718129</v>
      </c>
      <c r="I1233" s="57" t="s">
        <v>12</v>
      </c>
      <c r="J1233" s="58">
        <v>1696.80766954417</v>
      </c>
      <c r="K1233" s="59">
        <v>0.61279470700705396</v>
      </c>
      <c r="L1233" s="26">
        <f t="shared" ref="L1233:L1259" si="83">G1233*J1233/978</f>
        <v>2.0508082116270718</v>
      </c>
      <c r="M1233" s="60">
        <v>38.456842463238402</v>
      </c>
      <c r="N1233" s="61" t="s">
        <v>29</v>
      </c>
      <c r="O1233" s="24">
        <f t="shared" si="81"/>
        <v>0</v>
      </c>
      <c r="P1233" s="163">
        <f t="shared" si="82"/>
        <v>0</v>
      </c>
      <c r="Q1233" s="166">
        <v>20</v>
      </c>
      <c r="R1233" s="166">
        <v>1</v>
      </c>
      <c r="S1233" s="166">
        <v>1</v>
      </c>
      <c r="T1233" s="20"/>
      <c r="U1233" s="20"/>
      <c r="V1233" s="20"/>
      <c r="W1233" s="20"/>
      <c r="X1233" s="20"/>
      <c r="Y1233" s="20"/>
      <c r="Z1233" s="6"/>
      <c r="AA1233" s="6"/>
      <c r="AB1233" s="111"/>
      <c r="AC1233" s="24"/>
      <c r="AI1233" s="111"/>
      <c r="AM1233" s="111"/>
    </row>
    <row r="1234" spans="1:39" x14ac:dyDescent="0.25">
      <c r="A1234" s="10"/>
      <c r="B1234" s="10"/>
      <c r="C1234" s="2" t="s">
        <v>689</v>
      </c>
      <c r="D1234" s="51" t="s">
        <v>217</v>
      </c>
      <c r="E1234" s="38" t="s">
        <v>32</v>
      </c>
      <c r="F1234" s="38">
        <v>1</v>
      </c>
      <c r="G1234" s="41">
        <v>1.116844725650866</v>
      </c>
      <c r="H1234" s="41">
        <v>1.1087228192951764</v>
      </c>
      <c r="I1234" s="57" t="s">
        <v>12</v>
      </c>
      <c r="J1234" s="58">
        <v>1696.80766954417</v>
      </c>
      <c r="K1234" s="59">
        <v>0.61279470700705396</v>
      </c>
      <c r="L1234" s="26">
        <f t="shared" si="83"/>
        <v>1.937700098337775</v>
      </c>
      <c r="M1234" s="60">
        <v>38.865796267057796</v>
      </c>
      <c r="N1234" s="61" t="s">
        <v>29</v>
      </c>
      <c r="O1234" s="24">
        <f t="shared" si="81"/>
        <v>1</v>
      </c>
      <c r="P1234" s="163">
        <f t="shared" si="82"/>
        <v>1</v>
      </c>
      <c r="Q1234" s="166">
        <v>21</v>
      </c>
      <c r="R1234" s="166">
        <v>1</v>
      </c>
      <c r="S1234" s="166">
        <v>1</v>
      </c>
      <c r="T1234" s="20"/>
      <c r="U1234" s="20"/>
      <c r="V1234" s="20"/>
      <c r="W1234" s="20"/>
      <c r="X1234" s="20"/>
      <c r="Y1234" s="20"/>
      <c r="Z1234" s="6"/>
      <c r="AA1234" s="6"/>
      <c r="AB1234" s="111"/>
      <c r="AC1234" s="24"/>
      <c r="AI1234" s="111"/>
      <c r="AM1234" s="111"/>
    </row>
    <row r="1235" spans="1:39" x14ac:dyDescent="0.25">
      <c r="A1235" s="10"/>
      <c r="B1235" s="10"/>
      <c r="C1235" s="2" t="s">
        <v>689</v>
      </c>
      <c r="D1235" s="51" t="s">
        <v>217</v>
      </c>
      <c r="E1235" s="38" t="s">
        <v>32</v>
      </c>
      <c r="F1235" s="38">
        <v>2</v>
      </c>
      <c r="G1235" s="41">
        <v>1.1066422912858014</v>
      </c>
      <c r="H1235" s="41">
        <v>1.1033440514469453</v>
      </c>
      <c r="I1235" s="57" t="s">
        <v>12</v>
      </c>
      <c r="J1235" s="58">
        <v>1696.80766954417</v>
      </c>
      <c r="K1235" s="59">
        <v>0.61279470700705396</v>
      </c>
      <c r="L1235" s="26">
        <f t="shared" si="83"/>
        <v>1.9199991076642957</v>
      </c>
      <c r="M1235" s="60">
        <v>38.779992333541344</v>
      </c>
      <c r="N1235" s="61" t="s">
        <v>29</v>
      </c>
      <c r="O1235" s="24">
        <f t="shared" si="81"/>
        <v>0</v>
      </c>
      <c r="P1235" s="163">
        <f t="shared" si="82"/>
        <v>0</v>
      </c>
      <c r="Q1235" s="166">
        <v>22</v>
      </c>
      <c r="R1235" s="166">
        <v>1</v>
      </c>
      <c r="S1235" s="166">
        <v>1</v>
      </c>
      <c r="T1235" s="20"/>
      <c r="U1235" s="20"/>
      <c r="V1235" s="20"/>
      <c r="W1235" s="20"/>
      <c r="X1235" s="20"/>
      <c r="Y1235" s="20"/>
      <c r="Z1235" s="6"/>
      <c r="AA1235" s="6"/>
      <c r="AB1235" s="111"/>
      <c r="AC1235" s="24"/>
      <c r="AI1235" s="111"/>
      <c r="AM1235" s="111"/>
    </row>
    <row r="1236" spans="1:39" x14ac:dyDescent="0.25">
      <c r="A1236" s="10"/>
      <c r="B1236" s="10"/>
      <c r="C1236" s="2" t="s">
        <v>689</v>
      </c>
      <c r="D1236" s="51" t="s">
        <v>217</v>
      </c>
      <c r="E1236" s="38" t="s">
        <v>32</v>
      </c>
      <c r="F1236" s="38">
        <v>3</v>
      </c>
      <c r="G1236" s="41">
        <v>1.1056397098731929</v>
      </c>
      <c r="H1236" s="41">
        <v>1.1016795865633073</v>
      </c>
      <c r="I1236" s="57" t="s">
        <v>12</v>
      </c>
      <c r="J1236" s="58">
        <v>1696.80766954417</v>
      </c>
      <c r="K1236" s="59">
        <v>0.61279470700705396</v>
      </c>
      <c r="L1236" s="26">
        <f t="shared" si="83"/>
        <v>1.9182596518051378</v>
      </c>
      <c r="M1236" s="60">
        <v>38.79200217612555</v>
      </c>
      <c r="N1236" s="61" t="s">
        <v>29</v>
      </c>
      <c r="O1236" s="24">
        <f t="shared" si="81"/>
        <v>0</v>
      </c>
      <c r="P1236" s="163">
        <f t="shared" si="82"/>
        <v>0</v>
      </c>
      <c r="Q1236" s="166">
        <v>23</v>
      </c>
      <c r="R1236" s="166">
        <v>1</v>
      </c>
      <c r="S1236" s="166">
        <v>1</v>
      </c>
      <c r="T1236" s="20"/>
      <c r="U1236" s="20"/>
      <c r="V1236" s="20"/>
      <c r="W1236" s="20"/>
      <c r="X1236" s="20"/>
      <c r="Y1236" s="20"/>
      <c r="Z1236" s="6"/>
      <c r="AA1236" s="6"/>
      <c r="AB1236" s="111"/>
      <c r="AC1236" s="24"/>
      <c r="AI1236" s="111"/>
      <c r="AM1236" s="111"/>
    </row>
    <row r="1237" spans="1:39" x14ac:dyDescent="0.25">
      <c r="A1237" s="10"/>
      <c r="B1237" s="10"/>
      <c r="C1237" s="2" t="s">
        <v>689</v>
      </c>
      <c r="D1237" s="51" t="s">
        <v>217</v>
      </c>
      <c r="E1237" s="38" t="s">
        <v>30</v>
      </c>
      <c r="F1237" s="38">
        <v>1</v>
      </c>
      <c r="G1237" s="41">
        <v>1.1164474306804202</v>
      </c>
      <c r="H1237" s="41">
        <v>1.1454868248925436</v>
      </c>
      <c r="I1237" s="57" t="s">
        <v>12</v>
      </c>
      <c r="J1237" s="58">
        <v>1696.80766954417</v>
      </c>
      <c r="K1237" s="59">
        <v>0.61279470700705396</v>
      </c>
      <c r="L1237" s="26">
        <f t="shared" si="83"/>
        <v>1.937010800635399</v>
      </c>
      <c r="M1237" s="60">
        <v>38.205781368502819</v>
      </c>
      <c r="N1237" s="61" t="s">
        <v>29</v>
      </c>
      <c r="O1237" s="24">
        <f t="shared" si="81"/>
        <v>0</v>
      </c>
      <c r="P1237" s="163">
        <f t="shared" si="82"/>
        <v>1</v>
      </c>
      <c r="Q1237" s="166">
        <v>24</v>
      </c>
      <c r="R1237" s="166">
        <v>1</v>
      </c>
      <c r="S1237" s="166">
        <v>1</v>
      </c>
      <c r="T1237" s="20"/>
      <c r="U1237" s="20"/>
      <c r="V1237" s="20"/>
      <c r="W1237" s="20"/>
      <c r="X1237" s="20"/>
      <c r="Y1237" s="20"/>
      <c r="Z1237" s="6"/>
      <c r="AA1237" s="6"/>
      <c r="AB1237" s="111"/>
      <c r="AC1237" s="24"/>
      <c r="AI1237" s="111"/>
      <c r="AM1237" s="111"/>
    </row>
    <row r="1238" spans="1:39" x14ac:dyDescent="0.25">
      <c r="A1238" s="10"/>
      <c r="B1238" s="10"/>
      <c r="C1238" s="2" t="s">
        <v>689</v>
      </c>
      <c r="D1238" s="51" t="s">
        <v>217</v>
      </c>
      <c r="E1238" s="38" t="s">
        <v>30</v>
      </c>
      <c r="F1238" s="38">
        <v>2</v>
      </c>
      <c r="G1238" s="41">
        <v>1.1693085851059026</v>
      </c>
      <c r="H1238" s="41">
        <v>1.1432355896592674</v>
      </c>
      <c r="I1238" s="57" t="s">
        <v>12</v>
      </c>
      <c r="J1238" s="58">
        <v>1696.80766954417</v>
      </c>
      <c r="K1238" s="59">
        <v>0.61279470700705396</v>
      </c>
      <c r="L1238" s="26">
        <f t="shared" si="83"/>
        <v>2.0287236965966642</v>
      </c>
      <c r="M1238" s="60">
        <v>39.167864702351707</v>
      </c>
      <c r="N1238" s="61" t="s">
        <v>29</v>
      </c>
      <c r="O1238" s="24">
        <f t="shared" si="81"/>
        <v>0</v>
      </c>
      <c r="P1238" s="163">
        <f t="shared" si="82"/>
        <v>0</v>
      </c>
      <c r="Q1238" s="166">
        <v>25</v>
      </c>
      <c r="R1238" s="166">
        <v>1</v>
      </c>
      <c r="S1238" s="166">
        <v>1</v>
      </c>
      <c r="T1238" s="20"/>
      <c r="U1238" s="20"/>
      <c r="V1238" s="20"/>
      <c r="W1238" s="20"/>
      <c r="X1238" s="20"/>
      <c r="Y1238" s="20"/>
      <c r="Z1238" s="6"/>
      <c r="AA1238" s="6"/>
      <c r="AB1238" s="111"/>
      <c r="AC1238" s="24"/>
      <c r="AI1238" s="111"/>
      <c r="AM1238" s="111"/>
    </row>
    <row r="1239" spans="1:39" x14ac:dyDescent="0.25">
      <c r="A1239" s="10"/>
      <c r="B1239" s="10"/>
      <c r="C1239" s="2" t="s">
        <v>689</v>
      </c>
      <c r="D1239" s="51" t="s">
        <v>217</v>
      </c>
      <c r="E1239" s="38" t="s">
        <v>30</v>
      </c>
      <c r="F1239" s="38">
        <v>3</v>
      </c>
      <c r="G1239" s="41">
        <v>1.1036952031214138</v>
      </c>
      <c r="H1239" s="41">
        <v>1.1205100082259392</v>
      </c>
      <c r="I1239" s="57" t="s">
        <v>12</v>
      </c>
      <c r="J1239" s="58">
        <v>1696.80766954417</v>
      </c>
      <c r="K1239" s="59">
        <v>0.61279470700705396</v>
      </c>
      <c r="L1239" s="26">
        <f t="shared" si="83"/>
        <v>1.9148859769892899</v>
      </c>
      <c r="M1239" s="60">
        <v>38.418124486365421</v>
      </c>
      <c r="N1239" s="61" t="s">
        <v>29</v>
      </c>
      <c r="O1239" s="24">
        <f t="shared" si="81"/>
        <v>0</v>
      </c>
      <c r="P1239" s="163">
        <f t="shared" si="82"/>
        <v>0</v>
      </c>
      <c r="Q1239" s="166">
        <v>26</v>
      </c>
      <c r="R1239" s="166">
        <v>1</v>
      </c>
      <c r="S1239" s="166">
        <v>1</v>
      </c>
      <c r="T1239" s="20"/>
      <c r="U1239" s="20"/>
      <c r="V1239" s="20"/>
      <c r="W1239" s="20"/>
      <c r="X1239" s="20"/>
      <c r="Y1239" s="20"/>
      <c r="Z1239" s="6"/>
      <c r="AA1239" s="6"/>
      <c r="AB1239" s="111"/>
      <c r="AC1239" s="24"/>
      <c r="AI1239" s="111"/>
      <c r="AM1239" s="111"/>
    </row>
    <row r="1240" spans="1:39" x14ac:dyDescent="0.25">
      <c r="A1240" s="10"/>
      <c r="B1240" s="10"/>
      <c r="C1240" s="2" t="s">
        <v>689</v>
      </c>
      <c r="D1240" s="51" t="s">
        <v>217</v>
      </c>
      <c r="E1240" s="38" t="s">
        <v>30</v>
      </c>
      <c r="F1240" s="38">
        <v>4</v>
      </c>
      <c r="G1240" s="41">
        <v>1.1499911457411014</v>
      </c>
      <c r="H1240" s="41">
        <v>1.1390220517737297</v>
      </c>
      <c r="I1240" s="57" t="s">
        <v>12</v>
      </c>
      <c r="J1240" s="58">
        <v>1696.80766954417</v>
      </c>
      <c r="K1240" s="59">
        <v>0.61279470700705396</v>
      </c>
      <c r="L1240" s="26">
        <f t="shared" si="83"/>
        <v>1.9952083803695178</v>
      </c>
      <c r="M1240" s="60">
        <v>38.911188774804828</v>
      </c>
      <c r="N1240" s="61" t="s">
        <v>29</v>
      </c>
      <c r="O1240" s="24">
        <f t="shared" si="81"/>
        <v>0</v>
      </c>
      <c r="P1240" s="163">
        <f t="shared" si="82"/>
        <v>0</v>
      </c>
      <c r="Q1240" s="166">
        <v>27</v>
      </c>
      <c r="R1240" s="166">
        <v>1</v>
      </c>
      <c r="S1240" s="166">
        <v>1</v>
      </c>
      <c r="T1240" s="20"/>
      <c r="U1240" s="20"/>
      <c r="V1240" s="20"/>
      <c r="W1240" s="20"/>
      <c r="X1240" s="20"/>
      <c r="Y1240" s="20"/>
      <c r="Z1240" s="6"/>
      <c r="AA1240" s="6"/>
      <c r="AB1240" s="111"/>
      <c r="AC1240" s="24"/>
      <c r="AI1240" s="111"/>
      <c r="AM1240" s="111"/>
    </row>
    <row r="1241" spans="1:39" x14ac:dyDescent="0.25">
      <c r="A1241" s="10"/>
      <c r="B1241" s="10"/>
      <c r="C1241" s="2" t="s">
        <v>689</v>
      </c>
      <c r="D1241" s="51" t="s">
        <v>217</v>
      </c>
      <c r="E1241" s="38" t="s">
        <v>31</v>
      </c>
      <c r="F1241" s="38">
        <v>1</v>
      </c>
      <c r="G1241" s="41">
        <v>1.0680108208639782</v>
      </c>
      <c r="H1241" s="41">
        <v>1.1055442050520059</v>
      </c>
      <c r="I1241" s="57" t="s">
        <v>12</v>
      </c>
      <c r="J1241" s="58">
        <v>1696.80766954417</v>
      </c>
      <c r="K1241" s="59">
        <v>0.61279470700705396</v>
      </c>
      <c r="L1241" s="26">
        <f t="shared" si="83"/>
        <v>1.8529743885461789</v>
      </c>
      <c r="M1241" s="60">
        <v>38.026793290668081</v>
      </c>
      <c r="N1241" s="61" t="s">
        <v>29</v>
      </c>
      <c r="O1241" s="24">
        <f t="shared" si="81"/>
        <v>0</v>
      </c>
      <c r="P1241" s="163">
        <f t="shared" si="82"/>
        <v>1</v>
      </c>
      <c r="Q1241" s="166">
        <v>28</v>
      </c>
      <c r="R1241" s="166">
        <v>1</v>
      </c>
      <c r="S1241" s="166">
        <v>1</v>
      </c>
      <c r="T1241" s="20"/>
      <c r="U1241" s="20"/>
      <c r="V1241" s="20"/>
      <c r="W1241" s="20"/>
      <c r="X1241" s="20"/>
      <c r="Y1241" s="20"/>
      <c r="Z1241" s="6"/>
      <c r="AA1241" s="6"/>
      <c r="AB1241" s="111"/>
      <c r="AC1241" s="24"/>
      <c r="AI1241" s="111"/>
      <c r="AM1241" s="111"/>
    </row>
    <row r="1242" spans="1:39" x14ac:dyDescent="0.25">
      <c r="A1242" s="10"/>
      <c r="B1242" s="10"/>
      <c r="C1242" s="2" t="s">
        <v>689</v>
      </c>
      <c r="D1242" s="51" t="s">
        <v>217</v>
      </c>
      <c r="E1242" s="38" t="s">
        <v>31</v>
      </c>
      <c r="F1242" s="38">
        <v>2</v>
      </c>
      <c r="G1242" s="41">
        <v>1.0983816854154331</v>
      </c>
      <c r="H1242" s="41">
        <v>1.1288543494610179</v>
      </c>
      <c r="I1242" s="57" t="s">
        <v>12</v>
      </c>
      <c r="J1242" s="58">
        <v>1696.80766954417</v>
      </c>
      <c r="K1242" s="59">
        <v>0.61279470700705396</v>
      </c>
      <c r="L1242" s="26">
        <f t="shared" si="83"/>
        <v>1.9056671450917779</v>
      </c>
      <c r="M1242" s="60">
        <v>38.171754157910222</v>
      </c>
      <c r="N1242" s="61" t="s">
        <v>29</v>
      </c>
      <c r="O1242" s="24">
        <f t="shared" si="81"/>
        <v>0</v>
      </c>
      <c r="P1242" s="163">
        <f t="shared" si="82"/>
        <v>0</v>
      </c>
      <c r="Q1242" s="166">
        <v>29</v>
      </c>
      <c r="R1242" s="166">
        <v>1</v>
      </c>
      <c r="S1242" s="166">
        <v>1</v>
      </c>
      <c r="T1242" s="20"/>
      <c r="U1242" s="20"/>
      <c r="V1242" s="20"/>
      <c r="W1242" s="20"/>
      <c r="X1242" s="20"/>
      <c r="Y1242" s="20"/>
      <c r="Z1242" s="6"/>
      <c r="AA1242" s="6"/>
      <c r="AB1242" s="111"/>
      <c r="AC1242" s="24"/>
      <c r="AI1242" s="111"/>
      <c r="AM1242" s="111"/>
    </row>
    <row r="1243" spans="1:39" x14ac:dyDescent="0.25">
      <c r="A1243" s="10"/>
      <c r="B1243" s="10"/>
      <c r="C1243" s="2" t="s">
        <v>689</v>
      </c>
      <c r="D1243" s="51" t="s">
        <v>217</v>
      </c>
      <c r="E1243" s="38" t="s">
        <v>31</v>
      </c>
      <c r="F1243" s="38">
        <v>3</v>
      </c>
      <c r="G1243" s="41">
        <v>1.0957053973392685</v>
      </c>
      <c r="H1243" s="41">
        <v>1.1420139418918231</v>
      </c>
      <c r="I1243" s="57" t="s">
        <v>12</v>
      </c>
      <c r="J1243" s="58">
        <v>1696.80766954417</v>
      </c>
      <c r="K1243" s="59">
        <v>0.61279470700705396</v>
      </c>
      <c r="L1243" s="26">
        <f t="shared" si="83"/>
        <v>1.9010238463867211</v>
      </c>
      <c r="M1243" s="60">
        <v>37.887859197391414</v>
      </c>
      <c r="N1243" s="61" t="s">
        <v>29</v>
      </c>
      <c r="O1243" s="24">
        <f t="shared" si="81"/>
        <v>0</v>
      </c>
      <c r="P1243" s="163">
        <f t="shared" si="82"/>
        <v>0</v>
      </c>
      <c r="Q1243" s="166">
        <v>30</v>
      </c>
      <c r="R1243" s="166">
        <v>1</v>
      </c>
      <c r="S1243" s="166">
        <v>1</v>
      </c>
      <c r="T1243" s="20"/>
      <c r="U1243" s="20"/>
      <c r="V1243" s="20"/>
      <c r="W1243" s="20"/>
      <c r="X1243" s="20"/>
      <c r="Y1243" s="20"/>
      <c r="Z1243" s="6"/>
      <c r="AA1243" s="6"/>
      <c r="AB1243" s="111"/>
      <c r="AC1243" s="24"/>
      <c r="AI1243" s="111"/>
      <c r="AM1243" s="111"/>
    </row>
    <row r="1244" spans="1:39" x14ac:dyDescent="0.25">
      <c r="A1244" s="10"/>
      <c r="B1244" s="10"/>
      <c r="C1244" s="2" t="s">
        <v>689</v>
      </c>
      <c r="D1244" s="51" t="s">
        <v>219</v>
      </c>
      <c r="E1244" s="38" t="s">
        <v>31</v>
      </c>
      <c r="F1244" s="38">
        <v>1</v>
      </c>
      <c r="G1244" s="41">
        <v>1.1679381700324107</v>
      </c>
      <c r="H1244" s="41">
        <v>1.1882468811556137</v>
      </c>
      <c r="I1244" s="57" t="s">
        <v>12</v>
      </c>
      <c r="J1244" s="58">
        <v>1696.80766954417</v>
      </c>
      <c r="K1244" s="59">
        <v>0.61279470700705396</v>
      </c>
      <c r="L1244" s="26">
        <f t="shared" si="83"/>
        <v>2.0263460577345374</v>
      </c>
      <c r="M1244" s="60">
        <v>38.375586064045805</v>
      </c>
      <c r="N1244" s="61" t="s">
        <v>29</v>
      </c>
      <c r="O1244" s="24">
        <f t="shared" si="81"/>
        <v>1</v>
      </c>
      <c r="P1244" s="163">
        <f t="shared" si="82"/>
        <v>1</v>
      </c>
      <c r="Q1244" s="166">
        <v>31</v>
      </c>
      <c r="R1244" s="166">
        <v>1</v>
      </c>
      <c r="S1244" s="166">
        <v>1</v>
      </c>
      <c r="T1244" s="20"/>
      <c r="U1244" s="20"/>
      <c r="V1244" s="20"/>
      <c r="W1244" s="20"/>
      <c r="X1244" s="20"/>
      <c r="Y1244" s="20"/>
      <c r="Z1244" s="6"/>
      <c r="AA1244" s="6"/>
      <c r="AB1244" s="111"/>
      <c r="AC1244" s="24"/>
      <c r="AI1244" s="111"/>
      <c r="AM1244" s="111"/>
    </row>
    <row r="1245" spans="1:39" x14ac:dyDescent="0.25">
      <c r="A1245" s="10"/>
      <c r="B1245" s="10"/>
      <c r="C1245" s="2" t="s">
        <v>689</v>
      </c>
      <c r="D1245" s="51" t="s">
        <v>219</v>
      </c>
      <c r="E1245" s="38" t="s">
        <v>31</v>
      </c>
      <c r="F1245" s="38">
        <v>2</v>
      </c>
      <c r="G1245" s="41">
        <v>1.1158642376924746</v>
      </c>
      <c r="H1245" s="41">
        <v>1.1504170837504171</v>
      </c>
      <c r="I1245" s="57" t="s">
        <v>12</v>
      </c>
      <c r="J1245" s="58">
        <v>1696.80766954417</v>
      </c>
      <c r="K1245" s="59">
        <v>0.61279470700705396</v>
      </c>
      <c r="L1245" s="26">
        <f t="shared" si="83"/>
        <v>1.9359989741172285</v>
      </c>
      <c r="M1245" s="60">
        <v>38.108568348687378</v>
      </c>
      <c r="N1245" s="61" t="s">
        <v>29</v>
      </c>
      <c r="O1245" s="24">
        <f t="shared" si="81"/>
        <v>0</v>
      </c>
      <c r="P1245" s="163">
        <f t="shared" si="82"/>
        <v>0</v>
      </c>
      <c r="Q1245" s="166">
        <v>32</v>
      </c>
      <c r="R1245" s="166">
        <v>1</v>
      </c>
      <c r="S1245" s="166">
        <v>1</v>
      </c>
      <c r="T1245" s="20"/>
      <c r="U1245" s="20"/>
      <c r="V1245" s="20"/>
      <c r="W1245" s="20"/>
      <c r="X1245" s="20"/>
      <c r="Y1245" s="20"/>
      <c r="Z1245" s="6"/>
      <c r="AA1245" s="6"/>
      <c r="AB1245" s="111"/>
      <c r="AC1245" s="24"/>
      <c r="AI1245" s="111"/>
      <c r="AM1245" s="111"/>
    </row>
    <row r="1246" spans="1:39" x14ac:dyDescent="0.25">
      <c r="A1246" s="10"/>
      <c r="B1246" s="10"/>
      <c r="C1246" s="2" t="s">
        <v>689</v>
      </c>
      <c r="D1246" s="51" t="s">
        <v>219</v>
      </c>
      <c r="E1246" s="38" t="s">
        <v>31</v>
      </c>
      <c r="F1246" s="38">
        <v>3</v>
      </c>
      <c r="G1246" s="41">
        <v>1.1150676569335638</v>
      </c>
      <c r="H1246" s="41">
        <v>1.1601602238046795</v>
      </c>
      <c r="I1246" s="57" t="s">
        <v>12</v>
      </c>
      <c r="J1246" s="58">
        <v>1696.80766954417</v>
      </c>
      <c r="K1246" s="59">
        <v>0.61279470700705396</v>
      </c>
      <c r="L1246" s="26">
        <f t="shared" si="83"/>
        <v>1.9346169246886693</v>
      </c>
      <c r="M1246" s="60">
        <v>37.923405464346807</v>
      </c>
      <c r="N1246" s="61" t="s">
        <v>29</v>
      </c>
      <c r="O1246" s="24">
        <f t="shared" si="81"/>
        <v>0</v>
      </c>
      <c r="P1246" s="163">
        <f t="shared" si="82"/>
        <v>0</v>
      </c>
      <c r="Q1246" s="166">
        <v>33</v>
      </c>
      <c r="R1246" s="166">
        <v>1</v>
      </c>
      <c r="S1246" s="166">
        <v>1</v>
      </c>
      <c r="T1246" s="20"/>
      <c r="U1246" s="20"/>
      <c r="V1246" s="20"/>
      <c r="W1246" s="20"/>
      <c r="X1246" s="20"/>
      <c r="Y1246" s="20"/>
      <c r="Z1246" s="6"/>
      <c r="AA1246" s="6"/>
      <c r="AB1246" s="111"/>
      <c r="AC1246" s="24"/>
      <c r="AI1246" s="111"/>
      <c r="AM1246" s="111"/>
    </row>
    <row r="1247" spans="1:39" x14ac:dyDescent="0.25">
      <c r="A1247" s="10"/>
      <c r="B1247" s="10"/>
      <c r="C1247" s="2" t="s">
        <v>689</v>
      </c>
      <c r="D1247" s="51" t="s">
        <v>219</v>
      </c>
      <c r="E1247" s="38" t="s">
        <v>31</v>
      </c>
      <c r="F1247" s="38">
        <v>4</v>
      </c>
      <c r="G1247" s="41">
        <v>1.1172930740798261</v>
      </c>
      <c r="H1247" s="41">
        <v>1.1457474286988185</v>
      </c>
      <c r="I1247" s="57" t="s">
        <v>12</v>
      </c>
      <c r="J1247" s="58">
        <v>1696.80766954417</v>
      </c>
      <c r="K1247" s="59">
        <v>0.61279470700705396</v>
      </c>
      <c r="L1247" s="26">
        <f t="shared" si="83"/>
        <v>1.9384779726249812</v>
      </c>
      <c r="M1247" s="60">
        <v>38.216457656129407</v>
      </c>
      <c r="N1247" s="61" t="s">
        <v>29</v>
      </c>
      <c r="O1247" s="24">
        <f t="shared" si="81"/>
        <v>0</v>
      </c>
      <c r="P1247" s="163">
        <f t="shared" si="82"/>
        <v>0</v>
      </c>
      <c r="Q1247" s="166">
        <v>34</v>
      </c>
      <c r="R1247" s="166">
        <v>1</v>
      </c>
      <c r="S1247" s="166">
        <v>1</v>
      </c>
      <c r="T1247" s="20"/>
      <c r="U1247" s="20"/>
      <c r="V1247" s="20"/>
      <c r="W1247" s="20"/>
      <c r="X1247" s="20"/>
      <c r="Y1247" s="20"/>
      <c r="Z1247" s="6"/>
      <c r="AA1247" s="6"/>
      <c r="AB1247" s="111"/>
      <c r="AC1247" s="24"/>
      <c r="AI1247" s="111"/>
      <c r="AM1247" s="111"/>
    </row>
    <row r="1248" spans="1:39" x14ac:dyDescent="0.25">
      <c r="A1248" s="10"/>
      <c r="B1248" s="10"/>
      <c r="C1248" s="2" t="s">
        <v>689</v>
      </c>
      <c r="D1248" s="51" t="s">
        <v>219</v>
      </c>
      <c r="E1248" s="38" t="s">
        <v>31</v>
      </c>
      <c r="F1248" s="38">
        <v>5</v>
      </c>
      <c r="G1248" s="41">
        <v>1.1271945904173108</v>
      </c>
      <c r="H1248" s="41">
        <v>1.1536568939173761</v>
      </c>
      <c r="I1248" s="57" t="s">
        <v>12</v>
      </c>
      <c r="J1248" s="58">
        <v>1696.80766954417</v>
      </c>
      <c r="K1248" s="59">
        <v>0.61279470700705396</v>
      </c>
      <c r="L1248" s="26">
        <f t="shared" si="83"/>
        <v>1.9556568773914034</v>
      </c>
      <c r="M1248" s="60">
        <v>38.255608553299901</v>
      </c>
      <c r="N1248" s="61" t="s">
        <v>29</v>
      </c>
      <c r="O1248" s="24">
        <f t="shared" si="81"/>
        <v>0</v>
      </c>
      <c r="P1248" s="163">
        <f t="shared" si="82"/>
        <v>0</v>
      </c>
      <c r="Q1248" s="166">
        <v>35</v>
      </c>
      <c r="R1248" s="166">
        <v>1</v>
      </c>
      <c r="S1248" s="166">
        <v>1</v>
      </c>
      <c r="T1248" s="20"/>
      <c r="U1248" s="20"/>
      <c r="V1248" s="20"/>
      <c r="W1248" s="20"/>
      <c r="X1248" s="20"/>
      <c r="Y1248" s="20"/>
      <c r="Z1248" s="6"/>
      <c r="AA1248" s="6"/>
      <c r="AB1248" s="111"/>
      <c r="AC1248" s="24"/>
      <c r="AI1248" s="111"/>
      <c r="AM1248" s="111"/>
    </row>
    <row r="1249" spans="1:39" x14ac:dyDescent="0.25">
      <c r="A1249" s="10"/>
      <c r="B1249" s="10"/>
      <c r="C1249" s="2" t="s">
        <v>689</v>
      </c>
      <c r="D1249" s="51" t="s">
        <v>219</v>
      </c>
      <c r="E1249" s="38" t="s">
        <v>31</v>
      </c>
      <c r="F1249" s="38">
        <v>6</v>
      </c>
      <c r="G1249" s="41">
        <v>1.1290137761216426</v>
      </c>
      <c r="H1249" s="41">
        <v>1.1449029908386188</v>
      </c>
      <c r="I1249" s="57" t="s">
        <v>12</v>
      </c>
      <c r="J1249" s="58">
        <v>1696.80766954417</v>
      </c>
      <c r="K1249" s="59">
        <v>0.61279470700705396</v>
      </c>
      <c r="L1249" s="26">
        <f t="shared" si="83"/>
        <v>1.9588131230513577</v>
      </c>
      <c r="M1249" s="60">
        <v>38.441088305195549</v>
      </c>
      <c r="N1249" s="61" t="s">
        <v>29</v>
      </c>
      <c r="O1249" s="24">
        <f t="shared" si="81"/>
        <v>0</v>
      </c>
      <c r="P1249" s="163">
        <f t="shared" si="82"/>
        <v>0</v>
      </c>
      <c r="Q1249" s="166">
        <v>36</v>
      </c>
      <c r="R1249" s="166">
        <v>1</v>
      </c>
      <c r="S1249" s="166">
        <v>1</v>
      </c>
      <c r="T1249" s="20"/>
      <c r="U1249" s="20"/>
      <c r="V1249" s="20"/>
      <c r="W1249" s="20"/>
      <c r="X1249" s="20"/>
      <c r="Y1249" s="20"/>
      <c r="Z1249" s="6"/>
      <c r="AA1249" s="6"/>
      <c r="AB1249" s="111"/>
      <c r="AC1249" s="24"/>
      <c r="AI1249" s="111"/>
      <c r="AM1249" s="111"/>
    </row>
    <row r="1250" spans="1:39" x14ac:dyDescent="0.25">
      <c r="A1250" s="10"/>
      <c r="B1250" s="10"/>
      <c r="C1250" s="2" t="s">
        <v>689</v>
      </c>
      <c r="D1250" s="51" t="s">
        <v>219</v>
      </c>
      <c r="E1250" s="38" t="s">
        <v>30</v>
      </c>
      <c r="F1250" s="38">
        <v>1</v>
      </c>
      <c r="G1250" s="41">
        <v>1.1588968800124178</v>
      </c>
      <c r="H1250" s="41">
        <v>1.397762631500963</v>
      </c>
      <c r="I1250" s="57" t="s">
        <v>12</v>
      </c>
      <c r="J1250" s="58">
        <v>1696.80766954417</v>
      </c>
      <c r="K1250" s="59">
        <v>0.61279470700705396</v>
      </c>
      <c r="L1250" s="26">
        <f t="shared" si="83"/>
        <v>2.0106596259876075</v>
      </c>
      <c r="M1250" s="60">
        <v>34.826452919338095</v>
      </c>
      <c r="N1250" s="61" t="s">
        <v>29</v>
      </c>
      <c r="O1250" s="24">
        <f t="shared" si="81"/>
        <v>0</v>
      </c>
      <c r="P1250" s="163">
        <f t="shared" si="82"/>
        <v>1</v>
      </c>
      <c r="Q1250" s="166">
        <v>37</v>
      </c>
      <c r="R1250" s="166">
        <v>1</v>
      </c>
      <c r="S1250" s="166">
        <v>1</v>
      </c>
      <c r="T1250" s="20"/>
      <c r="U1250" s="20"/>
      <c r="V1250" s="20"/>
      <c r="W1250" s="20"/>
      <c r="X1250" s="20"/>
      <c r="Y1250" s="20"/>
      <c r="Z1250" s="6"/>
      <c r="AA1250" s="6"/>
      <c r="AB1250" s="111"/>
      <c r="AC1250" s="24"/>
      <c r="AI1250" s="111"/>
      <c r="AM1250" s="111"/>
    </row>
    <row r="1251" spans="1:39" x14ac:dyDescent="0.25">
      <c r="A1251" s="10"/>
      <c r="B1251" s="10"/>
      <c r="C1251" s="2" t="s">
        <v>689</v>
      </c>
      <c r="D1251" s="51" t="s">
        <v>219</v>
      </c>
      <c r="E1251" s="38" t="s">
        <v>30</v>
      </c>
      <c r="F1251" s="38">
        <v>2</v>
      </c>
      <c r="G1251" s="41">
        <v>1.1173077839744507</v>
      </c>
      <c r="H1251" s="41">
        <v>1.1232036788656832</v>
      </c>
      <c r="I1251" s="57" t="s">
        <v>12</v>
      </c>
      <c r="J1251" s="58">
        <v>1696.80766954417</v>
      </c>
      <c r="K1251" s="59">
        <v>0.61279470700705396</v>
      </c>
      <c r="L1251" s="26">
        <f t="shared" si="83"/>
        <v>1.9385034939562871</v>
      </c>
      <c r="M1251" s="60">
        <v>38.615493926051812</v>
      </c>
      <c r="N1251" s="61" t="s">
        <v>29</v>
      </c>
      <c r="O1251" s="24">
        <f t="shared" si="81"/>
        <v>0</v>
      </c>
      <c r="P1251" s="163">
        <f t="shared" si="82"/>
        <v>0</v>
      </c>
      <c r="Q1251" s="166">
        <v>38</v>
      </c>
      <c r="R1251" s="166">
        <v>1</v>
      </c>
      <c r="S1251" s="166">
        <v>1</v>
      </c>
      <c r="T1251" s="20"/>
      <c r="U1251" s="20"/>
      <c r="V1251" s="20"/>
      <c r="W1251" s="20"/>
      <c r="X1251" s="20"/>
      <c r="Y1251" s="20"/>
      <c r="Z1251" s="6"/>
      <c r="AA1251" s="6"/>
      <c r="AB1251" s="111"/>
      <c r="AC1251" s="24"/>
      <c r="AI1251" s="111"/>
      <c r="AM1251" s="111"/>
    </row>
    <row r="1252" spans="1:39" x14ac:dyDescent="0.25">
      <c r="A1252" s="10"/>
      <c r="B1252" s="10"/>
      <c r="C1252" s="2" t="s">
        <v>689</v>
      </c>
      <c r="D1252" s="51" t="s">
        <v>219</v>
      </c>
      <c r="E1252" s="38" t="s">
        <v>30</v>
      </c>
      <c r="F1252" s="38">
        <v>3</v>
      </c>
      <c r="G1252" s="41">
        <v>1.1227697536108752</v>
      </c>
      <c r="H1252" s="41">
        <v>1.1246007806955287</v>
      </c>
      <c r="I1252" s="57" t="s">
        <v>12</v>
      </c>
      <c r="J1252" s="58">
        <v>1696.80766954417</v>
      </c>
      <c r="K1252" s="59">
        <v>0.61279470700705396</v>
      </c>
      <c r="L1252" s="26">
        <f t="shared" si="83"/>
        <v>1.9479798865635491</v>
      </c>
      <c r="M1252" s="60">
        <v>38.688034838546713</v>
      </c>
      <c r="N1252" s="61" t="s">
        <v>29</v>
      </c>
      <c r="O1252" s="24">
        <f t="shared" si="81"/>
        <v>0</v>
      </c>
      <c r="P1252" s="163">
        <f t="shared" si="82"/>
        <v>0</v>
      </c>
      <c r="Q1252" s="166">
        <v>39</v>
      </c>
      <c r="R1252" s="166">
        <v>1</v>
      </c>
      <c r="S1252" s="166">
        <v>1</v>
      </c>
      <c r="T1252" s="20"/>
      <c r="U1252" s="20"/>
      <c r="V1252" s="20"/>
      <c r="W1252" s="20"/>
      <c r="X1252" s="20"/>
      <c r="Y1252" s="20"/>
      <c r="Z1252" s="6"/>
      <c r="AA1252" s="6"/>
      <c r="AB1252" s="111"/>
      <c r="AC1252" s="24"/>
      <c r="AI1252" s="111"/>
      <c r="AM1252" s="111"/>
    </row>
    <row r="1253" spans="1:39" x14ac:dyDescent="0.25">
      <c r="A1253" s="10"/>
      <c r="B1253" s="10"/>
      <c r="C1253" s="2" t="s">
        <v>689</v>
      </c>
      <c r="D1253" s="51" t="s">
        <v>219</v>
      </c>
      <c r="E1253" s="38" t="s">
        <v>30</v>
      </c>
      <c r="F1253" s="38">
        <v>4</v>
      </c>
      <c r="G1253" s="41">
        <v>1.1335968682836968</v>
      </c>
      <c r="H1253" s="41">
        <v>1.141510289185024</v>
      </c>
      <c r="I1253" s="57" t="s">
        <v>12</v>
      </c>
      <c r="J1253" s="58">
        <v>1696.80766954417</v>
      </c>
      <c r="K1253" s="59">
        <v>0.61279470700705396</v>
      </c>
      <c r="L1253" s="26">
        <f t="shared" si="83"/>
        <v>1.9667646833078005</v>
      </c>
      <c r="M1253" s="60">
        <v>38.581644065999512</v>
      </c>
      <c r="N1253" s="61" t="s">
        <v>29</v>
      </c>
      <c r="O1253" s="24">
        <f t="shared" si="81"/>
        <v>0</v>
      </c>
      <c r="P1253" s="163">
        <f t="shared" si="82"/>
        <v>0</v>
      </c>
      <c r="Q1253" s="166">
        <v>40</v>
      </c>
      <c r="R1253" s="166">
        <v>1</v>
      </c>
      <c r="S1253" s="166">
        <v>1</v>
      </c>
      <c r="T1253" s="20"/>
      <c r="U1253" s="20"/>
      <c r="V1253" s="20"/>
      <c r="W1253" s="20"/>
      <c r="X1253" s="20"/>
      <c r="Y1253" s="20"/>
      <c r="Z1253" s="6"/>
      <c r="AA1253" s="6"/>
      <c r="AB1253" s="111"/>
      <c r="AC1253" s="24"/>
      <c r="AI1253" s="111"/>
      <c r="AM1253" s="111"/>
    </row>
    <row r="1254" spans="1:39" x14ac:dyDescent="0.25">
      <c r="A1254" s="10"/>
      <c r="B1254" s="10"/>
      <c r="C1254" s="2" t="s">
        <v>689</v>
      </c>
      <c r="D1254" s="51" t="s">
        <v>227</v>
      </c>
      <c r="E1254" s="38" t="s">
        <v>32</v>
      </c>
      <c r="F1254" s="38">
        <v>4</v>
      </c>
      <c r="G1254" s="41">
        <v>1.1137213735012594</v>
      </c>
      <c r="H1254" s="41">
        <v>1.1634241924674409</v>
      </c>
      <c r="I1254" s="57" t="s">
        <v>12</v>
      </c>
      <c r="J1254" s="58">
        <v>1696.80766954417</v>
      </c>
      <c r="K1254" s="59">
        <v>0.61279470700705396</v>
      </c>
      <c r="L1254" s="26">
        <f t="shared" si="83"/>
        <v>1.9322811536730102</v>
      </c>
      <c r="M1254" s="60">
        <v>37.84185046826569</v>
      </c>
      <c r="N1254" s="61" t="s">
        <v>29</v>
      </c>
      <c r="O1254" s="24">
        <f t="shared" si="81"/>
        <v>1</v>
      </c>
      <c r="P1254" s="163">
        <f t="shared" si="82"/>
        <v>0</v>
      </c>
      <c r="Q1254" s="166">
        <v>41</v>
      </c>
      <c r="R1254" s="166">
        <v>1</v>
      </c>
      <c r="S1254" s="166">
        <v>1</v>
      </c>
      <c r="T1254" s="20"/>
      <c r="U1254" s="20"/>
      <c r="V1254" s="20"/>
      <c r="W1254" s="20"/>
      <c r="X1254" s="20"/>
      <c r="Y1254" s="20"/>
      <c r="Z1254" s="6"/>
      <c r="AA1254" s="6"/>
      <c r="AB1254" s="111"/>
      <c r="AC1254" s="24"/>
      <c r="AI1254" s="111"/>
      <c r="AM1254" s="111"/>
    </row>
    <row r="1255" spans="1:39" x14ac:dyDescent="0.25">
      <c r="A1255" s="10"/>
      <c r="B1255" s="10"/>
      <c r="C1255" s="2" t="s">
        <v>689</v>
      </c>
      <c r="D1255" s="51" t="s">
        <v>227</v>
      </c>
      <c r="E1255" s="38" t="s">
        <v>32</v>
      </c>
      <c r="F1255" s="38">
        <v>5</v>
      </c>
      <c r="G1255" s="41">
        <v>1.1269669625210341</v>
      </c>
      <c r="H1255" s="41">
        <v>1.182811016902189</v>
      </c>
      <c r="I1255" s="57" t="s">
        <v>12</v>
      </c>
      <c r="J1255" s="58">
        <v>1696.80766954417</v>
      </c>
      <c r="K1255" s="59">
        <v>0.61279470700705396</v>
      </c>
      <c r="L1255" s="26">
        <f t="shared" si="83"/>
        <v>1.9552619481887401</v>
      </c>
      <c r="M1255" s="60">
        <v>37.746190448325521</v>
      </c>
      <c r="N1255" s="61" t="s">
        <v>29</v>
      </c>
      <c r="O1255" s="24">
        <f t="shared" si="81"/>
        <v>0</v>
      </c>
      <c r="P1255" s="163">
        <f t="shared" si="82"/>
        <v>0</v>
      </c>
      <c r="Q1255" s="166">
        <v>42</v>
      </c>
      <c r="R1255" s="166">
        <v>1</v>
      </c>
      <c r="S1255" s="166">
        <v>1</v>
      </c>
      <c r="T1255" s="20"/>
      <c r="U1255" s="20"/>
      <c r="V1255" s="20"/>
      <c r="W1255" s="20"/>
      <c r="X1255" s="20"/>
      <c r="Y1255" s="20"/>
      <c r="Z1255" s="6"/>
      <c r="AA1255" s="6"/>
      <c r="AB1255" s="111"/>
      <c r="AC1255" s="24"/>
      <c r="AI1255" s="111"/>
      <c r="AM1255" s="111"/>
    </row>
    <row r="1256" spans="1:39" x14ac:dyDescent="0.25">
      <c r="A1256" s="10"/>
      <c r="B1256" s="10"/>
      <c r="C1256" s="2" t="s">
        <v>689</v>
      </c>
      <c r="D1256" s="51" t="s">
        <v>227</v>
      </c>
      <c r="E1256" s="38" t="s">
        <v>32</v>
      </c>
      <c r="F1256" s="38">
        <v>6</v>
      </c>
      <c r="G1256" s="41">
        <v>1.1357848408594682</v>
      </c>
      <c r="H1256" s="41">
        <v>1.1803184436706267</v>
      </c>
      <c r="I1256" s="57" t="s">
        <v>12</v>
      </c>
      <c r="J1256" s="58">
        <v>1696.80766954417</v>
      </c>
      <c r="K1256" s="59">
        <v>0.61279470700705396</v>
      </c>
      <c r="L1256" s="26">
        <f t="shared" si="83"/>
        <v>1.9705607657692743</v>
      </c>
      <c r="M1256" s="60">
        <v>37.947386195491362</v>
      </c>
      <c r="N1256" s="61" t="s">
        <v>29</v>
      </c>
      <c r="O1256" s="24">
        <f t="shared" si="81"/>
        <v>0</v>
      </c>
      <c r="P1256" s="163">
        <f t="shared" si="82"/>
        <v>0</v>
      </c>
      <c r="Q1256" s="166">
        <v>43</v>
      </c>
      <c r="R1256" s="166">
        <v>1</v>
      </c>
      <c r="S1256" s="166">
        <v>1</v>
      </c>
      <c r="T1256" s="20"/>
      <c r="U1256" s="20"/>
      <c r="V1256" s="20"/>
      <c r="W1256" s="20"/>
      <c r="X1256" s="20"/>
      <c r="Y1256" s="20"/>
      <c r="Z1256" s="6"/>
      <c r="AA1256" s="6"/>
      <c r="AB1256" s="111"/>
      <c r="AC1256" s="24"/>
      <c r="AI1256" s="111"/>
      <c r="AM1256" s="111"/>
    </row>
    <row r="1257" spans="1:39" x14ac:dyDescent="0.25">
      <c r="A1257" s="10"/>
      <c r="B1257" s="10"/>
      <c r="C1257" s="2" t="s">
        <v>689</v>
      </c>
      <c r="D1257" s="51" t="s">
        <v>227</v>
      </c>
      <c r="E1257" s="38" t="s">
        <v>32</v>
      </c>
      <c r="F1257" s="38">
        <v>1</v>
      </c>
      <c r="G1257" s="41">
        <v>1.1926646483696461</v>
      </c>
      <c r="H1257" s="41">
        <v>1.1540701705727361</v>
      </c>
      <c r="I1257" s="57" t="s">
        <v>12</v>
      </c>
      <c r="J1257" s="58">
        <v>1696.80766954417</v>
      </c>
      <c r="K1257" s="59">
        <v>0.61279470700705396</v>
      </c>
      <c r="L1257" s="26">
        <f t="shared" si="83"/>
        <v>2.0692459330754769</v>
      </c>
      <c r="M1257" s="60">
        <v>39.371624209569248</v>
      </c>
      <c r="N1257" s="61" t="s">
        <v>29</v>
      </c>
      <c r="O1257" s="24">
        <f t="shared" si="81"/>
        <v>0</v>
      </c>
      <c r="P1257" s="163">
        <f t="shared" si="82"/>
        <v>1</v>
      </c>
      <c r="Q1257" s="166">
        <v>44</v>
      </c>
      <c r="R1257" s="166">
        <v>1</v>
      </c>
      <c r="S1257" s="166">
        <v>1</v>
      </c>
      <c r="T1257" s="20"/>
      <c r="U1257" s="20"/>
      <c r="V1257" s="20"/>
      <c r="W1257" s="20"/>
      <c r="X1257" s="20"/>
      <c r="Y1257" s="20"/>
      <c r="Z1257" s="6"/>
      <c r="AA1257" s="6"/>
      <c r="AB1257" s="111"/>
      <c r="AC1257" s="24"/>
      <c r="AI1257" s="111"/>
      <c r="AM1257" s="111"/>
    </row>
    <row r="1258" spans="1:39" x14ac:dyDescent="0.25">
      <c r="A1258" s="10"/>
      <c r="B1258" s="10"/>
      <c r="C1258" s="2" t="s">
        <v>689</v>
      </c>
      <c r="D1258" s="51" t="s">
        <v>227</v>
      </c>
      <c r="E1258" s="38" t="s">
        <v>32</v>
      </c>
      <c r="F1258" s="38">
        <v>2</v>
      </c>
      <c r="G1258" s="41">
        <v>1.1564802324374805</v>
      </c>
      <c r="H1258" s="41">
        <v>1.1771181442893648</v>
      </c>
      <c r="I1258" s="57" t="s">
        <v>12</v>
      </c>
      <c r="J1258" s="58">
        <v>1696.80766954417</v>
      </c>
      <c r="K1258" s="59">
        <v>0.61279470700705396</v>
      </c>
      <c r="L1258" s="26">
        <f t="shared" si="83"/>
        <v>2.0064667976238666</v>
      </c>
      <c r="M1258" s="60">
        <v>38.366566707852726</v>
      </c>
      <c r="N1258" s="61" t="s">
        <v>29</v>
      </c>
      <c r="O1258" s="24">
        <f t="shared" si="81"/>
        <v>0</v>
      </c>
      <c r="P1258" s="163">
        <f t="shared" si="82"/>
        <v>0</v>
      </c>
      <c r="Q1258" s="166">
        <v>45</v>
      </c>
      <c r="R1258" s="166">
        <v>1</v>
      </c>
      <c r="S1258" s="166">
        <v>1</v>
      </c>
      <c r="T1258" s="20"/>
      <c r="U1258" s="20"/>
      <c r="V1258" s="20"/>
      <c r="W1258" s="20"/>
      <c r="X1258" s="20"/>
      <c r="Y1258" s="20"/>
      <c r="Z1258" s="6"/>
      <c r="AA1258" s="6"/>
      <c r="AB1258" s="111"/>
      <c r="AC1258" s="24"/>
      <c r="AI1258" s="111"/>
      <c r="AM1258" s="111"/>
    </row>
    <row r="1259" spans="1:39" x14ac:dyDescent="0.25">
      <c r="A1259" s="10"/>
      <c r="B1259" s="10"/>
      <c r="C1259" s="2" t="s">
        <v>689</v>
      </c>
      <c r="D1259" s="51" t="s">
        <v>227</v>
      </c>
      <c r="E1259" s="38" t="s">
        <v>32</v>
      </c>
      <c r="F1259" s="38">
        <v>3</v>
      </c>
      <c r="G1259" s="41">
        <v>1.1000160625368098</v>
      </c>
      <c r="H1259" s="41">
        <v>1.1632571199358201</v>
      </c>
      <c r="I1259" s="57" t="s">
        <v>12</v>
      </c>
      <c r="J1259" s="58">
        <v>1696.80766954417</v>
      </c>
      <c r="K1259" s="59">
        <v>0.61279470700705396</v>
      </c>
      <c r="L1259" s="26">
        <f t="shared" si="83"/>
        <v>1.9085027520799984</v>
      </c>
      <c r="M1259" s="60">
        <v>37.592521547691128</v>
      </c>
      <c r="N1259" s="61" t="s">
        <v>29</v>
      </c>
      <c r="O1259" s="24">
        <f t="shared" si="81"/>
        <v>0</v>
      </c>
      <c r="P1259" s="163">
        <f t="shared" si="82"/>
        <v>0</v>
      </c>
      <c r="Q1259" s="166">
        <v>46</v>
      </c>
      <c r="R1259" s="166">
        <v>1</v>
      </c>
      <c r="S1259" s="166">
        <v>1</v>
      </c>
      <c r="T1259" s="20"/>
      <c r="U1259" s="20"/>
      <c r="V1259" s="20"/>
      <c r="W1259" s="20"/>
      <c r="X1259" s="20"/>
      <c r="Y1259" s="20"/>
      <c r="Z1259" s="6"/>
      <c r="AA1259" s="6"/>
      <c r="AB1259" s="111"/>
      <c r="AC1259" s="24"/>
      <c r="AI1259" s="111"/>
      <c r="AM1259" s="111"/>
    </row>
    <row r="1260" spans="1:39" x14ac:dyDescent="0.25">
      <c r="A1260" s="10"/>
      <c r="B1260" s="10"/>
      <c r="C1260" s="8"/>
      <c r="D1260" s="66"/>
      <c r="E1260" s="66"/>
      <c r="F1260" s="66"/>
      <c r="G1260" s="81"/>
      <c r="H1260" s="81"/>
      <c r="I1260" s="63"/>
      <c r="J1260" s="64"/>
      <c r="K1260" s="65"/>
      <c r="L1260" s="50"/>
      <c r="M1260" s="73"/>
      <c r="N1260" s="74"/>
      <c r="O1260" s="163"/>
      <c r="P1260" s="163"/>
      <c r="Q1260" s="169"/>
      <c r="R1260" s="169"/>
      <c r="S1260" s="169"/>
      <c r="T1260" s="93"/>
      <c r="U1260" s="93"/>
      <c r="V1260" s="93"/>
      <c r="W1260" s="93"/>
      <c r="X1260" s="93"/>
      <c r="Y1260" s="93"/>
      <c r="Z1260" s="97"/>
      <c r="AA1260" s="97"/>
      <c r="AB1260" s="111"/>
      <c r="AC1260" s="112"/>
      <c r="AD1260" s="112"/>
      <c r="AE1260" s="112"/>
      <c r="AF1260" s="112"/>
      <c r="AG1260" s="112"/>
      <c r="AH1260" s="112"/>
      <c r="AI1260" s="111"/>
      <c r="AJ1260" s="112"/>
      <c r="AK1260" s="112"/>
      <c r="AL1260" s="112"/>
      <c r="AM1260" s="111"/>
    </row>
    <row r="1261" spans="1:39" x14ac:dyDescent="0.25">
      <c r="A1261" s="10"/>
      <c r="B1261" s="10"/>
      <c r="C1261" s="2" t="s">
        <v>690</v>
      </c>
      <c r="D1261" s="51" t="s">
        <v>590</v>
      </c>
      <c r="E1261" s="38" t="s">
        <v>30</v>
      </c>
      <c r="F1261" s="38">
        <v>1</v>
      </c>
      <c r="G1261" s="41">
        <v>1.3381047543802576</v>
      </c>
      <c r="H1261" s="41">
        <v>1.4110877953022407</v>
      </c>
      <c r="I1261" s="57" t="s">
        <v>12</v>
      </c>
      <c r="J1261" s="58">
        <v>1696.80766954417</v>
      </c>
      <c r="K1261" s="59">
        <v>0.61279470700705407</v>
      </c>
      <c r="L1261" s="26">
        <f t="shared" si="80"/>
        <v>2.3215811962023913</v>
      </c>
      <c r="M1261" s="60">
        <v>37.649529393716541</v>
      </c>
      <c r="N1261" s="61" t="s">
        <v>29</v>
      </c>
      <c r="O1261" s="24">
        <f t="shared" si="81"/>
        <v>1</v>
      </c>
      <c r="P1261" s="163">
        <f t="shared" si="82"/>
        <v>1</v>
      </c>
      <c r="Q1261" s="166">
        <v>1</v>
      </c>
      <c r="R1261" s="166">
        <v>1</v>
      </c>
      <c r="S1261" s="166">
        <v>1</v>
      </c>
      <c r="T1261" s="27">
        <f>AVERAGE(L1261:L1266)</f>
        <v>2.2555607692604673</v>
      </c>
      <c r="U1261" s="27">
        <f>STDEVA(L1261:L1266)</f>
        <v>9.4781733879295407E-2</v>
      </c>
      <c r="V1261" s="24">
        <f>978*T1261/AA1261</f>
        <v>1102.9692161683686</v>
      </c>
      <c r="W1261" s="24">
        <f>978*U1261/AA1261</f>
        <v>46.348267866975455</v>
      </c>
      <c r="X1261" s="27">
        <f>AVERAGE(M1261:M1266)</f>
        <v>37.756177639460134</v>
      </c>
      <c r="Y1261" s="27">
        <f>STDEVA(M1261:M1266)</f>
        <v>0.19568183873066472</v>
      </c>
      <c r="Z1261" s="6">
        <v>34</v>
      </c>
      <c r="AA1261" s="6">
        <v>2</v>
      </c>
      <c r="AB1261" s="111"/>
      <c r="AC1261" s="25">
        <f>SUM(O1261:O1266)</f>
        <v>1</v>
      </c>
      <c r="AD1261" s="25">
        <f>SUM(P1261:P1266)</f>
        <v>2</v>
      </c>
      <c r="AE1261" s="25">
        <f>SUM(R1261:R1266)</f>
        <v>6</v>
      </c>
      <c r="AF1261" s="24">
        <v>1</v>
      </c>
      <c r="AG1261" s="23">
        <v>2</v>
      </c>
      <c r="AH1261" s="25">
        <f>SUM(S1261:S1266)</f>
        <v>6</v>
      </c>
      <c r="AI1261" s="111"/>
      <c r="AJ1261" s="23">
        <v>1</v>
      </c>
      <c r="AM1261" s="111"/>
    </row>
    <row r="1262" spans="1:39" x14ac:dyDescent="0.25">
      <c r="A1262" s="10"/>
      <c r="B1262" s="10"/>
      <c r="C1262" s="2" t="s">
        <v>690</v>
      </c>
      <c r="D1262" s="51" t="s">
        <v>590</v>
      </c>
      <c r="E1262" s="38" t="s">
        <v>30</v>
      </c>
      <c r="F1262" s="38">
        <v>2</v>
      </c>
      <c r="G1262" s="41">
        <v>1.325344303344661</v>
      </c>
      <c r="H1262" s="41">
        <v>1.4101570608178233</v>
      </c>
      <c r="I1262" s="57" t="s">
        <v>12</v>
      </c>
      <c r="J1262" s="58">
        <v>1696.80766954417</v>
      </c>
      <c r="K1262" s="59">
        <v>0.61279470700705407</v>
      </c>
      <c r="L1262" s="26">
        <f t="shared" si="80"/>
        <v>2.2994421050121634</v>
      </c>
      <c r="M1262" s="60">
        <v>37.467141697706609</v>
      </c>
      <c r="N1262" s="61" t="s">
        <v>29</v>
      </c>
      <c r="O1262" s="24">
        <f t="shared" si="81"/>
        <v>0</v>
      </c>
      <c r="P1262" s="163">
        <f t="shared" si="82"/>
        <v>0</v>
      </c>
      <c r="Q1262" s="166">
        <v>2</v>
      </c>
      <c r="R1262" s="166">
        <v>1</v>
      </c>
      <c r="S1262" s="166">
        <v>1</v>
      </c>
      <c r="T1262" s="20"/>
      <c r="U1262" s="20"/>
      <c r="V1262" s="20"/>
      <c r="W1262" s="20"/>
      <c r="X1262" s="20"/>
      <c r="Y1262" s="20"/>
      <c r="Z1262" s="6"/>
      <c r="AA1262" s="6"/>
      <c r="AB1262" s="111"/>
      <c r="AC1262" s="24"/>
      <c r="AI1262" s="111"/>
      <c r="AM1262" s="111"/>
    </row>
    <row r="1263" spans="1:39" x14ac:dyDescent="0.25">
      <c r="A1263" s="10"/>
      <c r="B1263" s="10"/>
      <c r="C1263" s="2" t="s">
        <v>690</v>
      </c>
      <c r="D1263" s="51" t="s">
        <v>590</v>
      </c>
      <c r="E1263" s="38" t="s">
        <v>30</v>
      </c>
      <c r="F1263" s="38">
        <v>3</v>
      </c>
      <c r="G1263" s="41">
        <v>1.3755264278616381</v>
      </c>
      <c r="H1263" s="41">
        <v>1.4269860956981526</v>
      </c>
      <c r="I1263" s="57" t="s">
        <v>12</v>
      </c>
      <c r="J1263" s="58">
        <v>1696.80766954417</v>
      </c>
      <c r="K1263" s="59">
        <v>0.61279470700705407</v>
      </c>
      <c r="L1263" s="26">
        <f t="shared" si="80"/>
        <v>2.3865069452518641</v>
      </c>
      <c r="M1263" s="60">
        <v>37.982489013133772</v>
      </c>
      <c r="N1263" s="61" t="s">
        <v>29</v>
      </c>
      <c r="O1263" s="24">
        <f t="shared" si="81"/>
        <v>0</v>
      </c>
      <c r="P1263" s="163">
        <f t="shared" si="82"/>
        <v>0</v>
      </c>
      <c r="Q1263" s="166">
        <v>3</v>
      </c>
      <c r="R1263" s="166">
        <v>1</v>
      </c>
      <c r="S1263" s="166">
        <v>1</v>
      </c>
      <c r="T1263" s="20"/>
      <c r="U1263" s="20"/>
      <c r="V1263" s="20"/>
      <c r="W1263" s="20"/>
      <c r="X1263" s="20"/>
      <c r="Y1263" s="20"/>
      <c r="Z1263" s="6"/>
      <c r="AA1263" s="6"/>
      <c r="AB1263" s="111"/>
      <c r="AC1263" s="24"/>
      <c r="AI1263" s="111"/>
      <c r="AM1263" s="111"/>
    </row>
    <row r="1264" spans="1:39" x14ac:dyDescent="0.25">
      <c r="A1264" s="10"/>
      <c r="B1264" s="10"/>
      <c r="C1264" s="2" t="s">
        <v>690</v>
      </c>
      <c r="D1264" s="51" t="s">
        <v>590</v>
      </c>
      <c r="E1264" s="38" t="s">
        <v>31</v>
      </c>
      <c r="F1264" s="38">
        <v>1</v>
      </c>
      <c r="G1264" s="41">
        <v>1.2322663592835608</v>
      </c>
      <c r="H1264" s="41">
        <v>1.2971892899960038</v>
      </c>
      <c r="I1264" s="57" t="s">
        <v>12</v>
      </c>
      <c r="J1264" s="58">
        <v>1696.80766954417</v>
      </c>
      <c r="K1264" s="59">
        <v>0.61279470700705407</v>
      </c>
      <c r="L1264" s="26">
        <f t="shared" si="80"/>
        <v>2.1379539972940877</v>
      </c>
      <c r="M1264" s="60">
        <v>37.685460787221544</v>
      </c>
      <c r="N1264" s="61" t="s">
        <v>29</v>
      </c>
      <c r="O1264" s="24">
        <f t="shared" si="81"/>
        <v>0</v>
      </c>
      <c r="P1264" s="163">
        <f t="shared" si="82"/>
        <v>1</v>
      </c>
      <c r="Q1264" s="166">
        <v>4</v>
      </c>
      <c r="R1264" s="166">
        <v>1</v>
      </c>
      <c r="S1264" s="166">
        <v>1</v>
      </c>
      <c r="T1264" s="20"/>
      <c r="U1264" s="20"/>
      <c r="V1264" s="20"/>
      <c r="W1264" s="20"/>
      <c r="X1264" s="20"/>
      <c r="Y1264" s="20"/>
      <c r="Z1264" s="6"/>
      <c r="AA1264" s="6"/>
      <c r="AB1264" s="111"/>
      <c r="AC1264" s="24"/>
      <c r="AI1264" s="111"/>
      <c r="AM1264" s="111"/>
    </row>
    <row r="1265" spans="1:39" x14ac:dyDescent="0.25">
      <c r="A1265" s="10"/>
      <c r="B1265" s="10"/>
      <c r="C1265" s="2" t="s">
        <v>690</v>
      </c>
      <c r="D1265" s="51" t="s">
        <v>590</v>
      </c>
      <c r="E1265" s="38" t="s">
        <v>31</v>
      </c>
      <c r="F1265" s="38">
        <v>2</v>
      </c>
      <c r="G1265" s="41">
        <v>1.2613478899853032</v>
      </c>
      <c r="H1265" s="41">
        <v>1.3203294598391009</v>
      </c>
      <c r="I1265" s="57" t="s">
        <v>12</v>
      </c>
      <c r="J1265" s="58">
        <v>1696.80766954417</v>
      </c>
      <c r="K1265" s="59">
        <v>0.61279470700705407</v>
      </c>
      <c r="L1265" s="26">
        <f t="shared" si="80"/>
        <v>2.188409789049508</v>
      </c>
      <c r="M1265" s="60">
        <v>37.800386955811796</v>
      </c>
      <c r="N1265" s="61" t="s">
        <v>29</v>
      </c>
      <c r="O1265" s="24">
        <f t="shared" si="81"/>
        <v>0</v>
      </c>
      <c r="P1265" s="163">
        <f t="shared" si="82"/>
        <v>0</v>
      </c>
      <c r="Q1265" s="166">
        <v>5</v>
      </c>
      <c r="R1265" s="166">
        <v>1</v>
      </c>
      <c r="S1265" s="166">
        <v>1</v>
      </c>
      <c r="T1265" s="20"/>
      <c r="U1265" s="20"/>
      <c r="V1265" s="20"/>
      <c r="W1265" s="20"/>
      <c r="X1265" s="20"/>
      <c r="Y1265" s="20"/>
      <c r="Z1265" s="6"/>
      <c r="AA1265" s="6"/>
      <c r="AB1265" s="111"/>
      <c r="AC1265" s="24"/>
      <c r="AI1265" s="111"/>
      <c r="AM1265" s="111"/>
    </row>
    <row r="1266" spans="1:39" x14ac:dyDescent="0.25">
      <c r="A1266" s="10"/>
      <c r="B1266" s="10"/>
      <c r="C1266" s="2" t="s">
        <v>690</v>
      </c>
      <c r="D1266" s="51" t="s">
        <v>590</v>
      </c>
      <c r="E1266" s="38" t="s">
        <v>31</v>
      </c>
      <c r="F1266" s="38">
        <v>3</v>
      </c>
      <c r="G1266" s="41">
        <v>1.2677230711186567</v>
      </c>
      <c r="H1266" s="41">
        <v>1.3171263151341592</v>
      </c>
      <c r="I1266" s="57" t="s">
        <v>12</v>
      </c>
      <c r="J1266" s="58">
        <v>1696.80766954417</v>
      </c>
      <c r="K1266" s="59">
        <v>0.61279470700705407</v>
      </c>
      <c r="L1266" s="26">
        <f t="shared" si="80"/>
        <v>2.1994705827527872</v>
      </c>
      <c r="M1266" s="60">
        <v>37.952057989170541</v>
      </c>
      <c r="N1266" s="61" t="s">
        <v>29</v>
      </c>
      <c r="O1266" s="24">
        <f t="shared" si="81"/>
        <v>0</v>
      </c>
      <c r="P1266" s="163">
        <f t="shared" si="82"/>
        <v>0</v>
      </c>
      <c r="Q1266" s="166">
        <v>6</v>
      </c>
      <c r="R1266" s="166">
        <v>1</v>
      </c>
      <c r="S1266" s="166">
        <v>1</v>
      </c>
      <c r="T1266" s="20"/>
      <c r="U1266" s="20"/>
      <c r="V1266" s="20"/>
      <c r="W1266" s="20"/>
      <c r="X1266" s="20"/>
      <c r="Y1266" s="20"/>
      <c r="Z1266" s="6"/>
      <c r="AA1266" s="6"/>
      <c r="AB1266" s="111"/>
      <c r="AC1266" s="24"/>
      <c r="AI1266" s="111"/>
      <c r="AM1266" s="111"/>
    </row>
    <row r="1267" spans="1:39" x14ac:dyDescent="0.25">
      <c r="A1267" s="10"/>
      <c r="B1267" s="10"/>
      <c r="C1267" s="8"/>
      <c r="D1267" s="66"/>
      <c r="E1267" s="66"/>
      <c r="F1267" s="66"/>
      <c r="G1267" s="81"/>
      <c r="H1267" s="81"/>
      <c r="I1267" s="63"/>
      <c r="J1267" s="64"/>
      <c r="K1267" s="65"/>
      <c r="L1267" s="50"/>
      <c r="M1267" s="73"/>
      <c r="N1267" s="74"/>
      <c r="O1267" s="163"/>
      <c r="P1267" s="163"/>
      <c r="Q1267" s="169"/>
      <c r="R1267" s="169"/>
      <c r="S1267" s="169"/>
      <c r="T1267" s="93"/>
      <c r="U1267" s="93"/>
      <c r="V1267" s="93"/>
      <c r="W1267" s="93"/>
      <c r="X1267" s="93"/>
      <c r="Y1267" s="93"/>
      <c r="Z1267" s="97"/>
      <c r="AA1267" s="97"/>
      <c r="AB1267" s="111"/>
      <c r="AC1267" s="112"/>
      <c r="AD1267" s="112"/>
      <c r="AE1267" s="112"/>
      <c r="AF1267" s="112"/>
      <c r="AG1267" s="112"/>
      <c r="AH1267" s="112"/>
      <c r="AI1267" s="111"/>
      <c r="AJ1267" s="112"/>
      <c r="AK1267" s="112"/>
      <c r="AL1267" s="112"/>
      <c r="AM1267" s="111"/>
    </row>
    <row r="1268" spans="1:39" x14ac:dyDescent="0.25">
      <c r="A1268" s="10"/>
      <c r="B1268" s="10"/>
      <c r="C1268" s="2" t="s">
        <v>691</v>
      </c>
      <c r="D1268" s="51" t="s">
        <v>591</v>
      </c>
      <c r="E1268" s="38" t="s">
        <v>30</v>
      </c>
      <c r="F1268" s="38">
        <v>1</v>
      </c>
      <c r="G1268" s="41">
        <v>1.578734274834916</v>
      </c>
      <c r="H1268" s="41">
        <v>1.5384714029238264</v>
      </c>
      <c r="I1268" s="57" t="s">
        <v>12</v>
      </c>
      <c r="J1268" s="58">
        <v>1696.80766954417</v>
      </c>
      <c r="K1268" s="59">
        <v>0.61279470700705407</v>
      </c>
      <c r="L1268" s="26">
        <f t="shared" si="80"/>
        <v>2.7390679199510624</v>
      </c>
      <c r="M1268" s="60">
        <v>39.232646401134318</v>
      </c>
      <c r="N1268" s="61" t="s">
        <v>29</v>
      </c>
      <c r="O1268" s="24">
        <f t="shared" si="81"/>
        <v>1</v>
      </c>
      <c r="P1268" s="163">
        <f t="shared" si="82"/>
        <v>1</v>
      </c>
      <c r="Q1268" s="166">
        <v>1</v>
      </c>
      <c r="R1268" s="166">
        <v>1</v>
      </c>
      <c r="S1268" s="166">
        <v>1</v>
      </c>
      <c r="T1268" s="27">
        <f>AVERAGE(L1268:L1276)</f>
        <v>2.7230910451298485</v>
      </c>
      <c r="U1268" s="27">
        <f>STDEVA(L1268:L1276)</f>
        <v>2.164802866640227E-2</v>
      </c>
      <c r="V1268" s="24">
        <f>978*T1268/AA1268</f>
        <v>1331.5915210684959</v>
      </c>
      <c r="W1268" s="24">
        <f>978*U1268/AA1268</f>
        <v>10.58588601787071</v>
      </c>
      <c r="X1268" s="27">
        <f>AVERAGE(M1268:M1276)</f>
        <v>39.110880808324318</v>
      </c>
      <c r="Y1268" s="27">
        <f>STDEVA(M1268:M1276)</f>
        <v>0.15141547144529011</v>
      </c>
      <c r="Z1268" s="6">
        <v>34</v>
      </c>
      <c r="AA1268" s="6">
        <v>2</v>
      </c>
      <c r="AB1268" s="111"/>
      <c r="AC1268" s="25">
        <f>SUM(O1268:O1276)</f>
        <v>1</v>
      </c>
      <c r="AD1268" s="25">
        <f>SUM(P1268:P1276)</f>
        <v>3</v>
      </c>
      <c r="AE1268" s="25">
        <f>SUM(R1268:R1276)</f>
        <v>9</v>
      </c>
      <c r="AF1268" s="24">
        <v>1</v>
      </c>
      <c r="AG1268" s="23">
        <v>3</v>
      </c>
      <c r="AH1268" s="25">
        <f>SUM(S1268:S1276)</f>
        <v>9</v>
      </c>
      <c r="AI1268" s="111"/>
      <c r="AJ1268" s="23">
        <v>1</v>
      </c>
      <c r="AM1268" s="111"/>
    </row>
    <row r="1269" spans="1:39" x14ac:dyDescent="0.25">
      <c r="A1269" s="10"/>
      <c r="B1269" s="10"/>
      <c r="C1269" s="2" t="s">
        <v>691</v>
      </c>
      <c r="D1269" s="51" t="s">
        <v>591</v>
      </c>
      <c r="E1269" s="38" t="s">
        <v>30</v>
      </c>
      <c r="F1269" s="38">
        <v>2</v>
      </c>
      <c r="G1269" s="41">
        <v>1.5769355062093162</v>
      </c>
      <c r="H1269" s="41">
        <v>1.5367188494336261</v>
      </c>
      <c r="I1269" s="57" t="s">
        <v>12</v>
      </c>
      <c r="J1269" s="58">
        <v>1696.80766954417</v>
      </c>
      <c r="K1269" s="59">
        <v>0.61279470700705407</v>
      </c>
      <c r="L1269" s="26">
        <f t="shared" ref="L1269:L1336" si="84">G1269*J1269/978</f>
        <v>2.7359470974565299</v>
      </c>
      <c r="M1269" s="60">
        <v>39.232642031094322</v>
      </c>
      <c r="N1269" s="61" t="s">
        <v>29</v>
      </c>
      <c r="O1269" s="24">
        <f t="shared" si="81"/>
        <v>0</v>
      </c>
      <c r="P1269" s="163">
        <f t="shared" si="82"/>
        <v>0</v>
      </c>
      <c r="Q1269" s="166">
        <v>2</v>
      </c>
      <c r="R1269" s="166">
        <v>1</v>
      </c>
      <c r="S1269" s="166">
        <v>1</v>
      </c>
      <c r="T1269" s="20"/>
      <c r="U1269" s="20"/>
      <c r="V1269" s="20"/>
      <c r="W1269" s="20"/>
      <c r="X1269" s="20"/>
      <c r="Y1269" s="20"/>
      <c r="Z1269" s="6"/>
      <c r="AA1269" s="6"/>
      <c r="AB1269" s="111"/>
      <c r="AC1269" s="24"/>
      <c r="AI1269" s="111"/>
      <c r="AM1269" s="111"/>
    </row>
    <row r="1270" spans="1:39" x14ac:dyDescent="0.25">
      <c r="A1270" s="10"/>
      <c r="B1270" s="10"/>
      <c r="C1270" s="2" t="s">
        <v>691</v>
      </c>
      <c r="D1270" s="51" t="s">
        <v>591</v>
      </c>
      <c r="E1270" s="38" t="s">
        <v>30</v>
      </c>
      <c r="F1270" s="38">
        <v>3</v>
      </c>
      <c r="G1270" s="41">
        <v>1.567722543352601</v>
      </c>
      <c r="H1270" s="41">
        <v>1.5606598317560463</v>
      </c>
      <c r="I1270" s="57" t="s">
        <v>12</v>
      </c>
      <c r="J1270" s="58">
        <v>1696.80766954417</v>
      </c>
      <c r="K1270" s="59">
        <v>0.61279470700705407</v>
      </c>
      <c r="L1270" s="26">
        <f t="shared" si="84"/>
        <v>2.7199628172576547</v>
      </c>
      <c r="M1270" s="60">
        <v>38.810450537943865</v>
      </c>
      <c r="N1270" s="61" t="s">
        <v>29</v>
      </c>
      <c r="O1270" s="24">
        <f t="shared" si="81"/>
        <v>0</v>
      </c>
      <c r="P1270" s="163">
        <f t="shared" si="82"/>
        <v>0</v>
      </c>
      <c r="Q1270" s="166">
        <v>3</v>
      </c>
      <c r="R1270" s="166">
        <v>1</v>
      </c>
      <c r="S1270" s="166">
        <v>1</v>
      </c>
      <c r="T1270" s="20"/>
      <c r="U1270" s="20"/>
      <c r="V1270" s="20"/>
      <c r="W1270" s="20"/>
      <c r="X1270" s="20"/>
      <c r="Y1270" s="20"/>
      <c r="Z1270" s="6"/>
      <c r="AA1270" s="6"/>
      <c r="AB1270" s="111"/>
      <c r="AC1270" s="24"/>
      <c r="AI1270" s="111"/>
      <c r="AM1270" s="111"/>
    </row>
    <row r="1271" spans="1:39" x14ac:dyDescent="0.25">
      <c r="A1271" s="10"/>
      <c r="B1271" s="10"/>
      <c r="C1271" s="2" t="s">
        <v>691</v>
      </c>
      <c r="D1271" s="51" t="s">
        <v>591</v>
      </c>
      <c r="E1271" s="38" t="s">
        <v>31</v>
      </c>
      <c r="F1271" s="38">
        <v>1</v>
      </c>
      <c r="G1271" s="41">
        <v>1.5576772289101057</v>
      </c>
      <c r="H1271" s="41">
        <v>1.531807429192507</v>
      </c>
      <c r="I1271" s="57" t="s">
        <v>12</v>
      </c>
      <c r="J1271" s="58">
        <v>1696.80766954417</v>
      </c>
      <c r="K1271" s="59">
        <v>0.61279470700705407</v>
      </c>
      <c r="L1271" s="26">
        <f t="shared" si="84"/>
        <v>2.7025344260623489</v>
      </c>
      <c r="M1271" s="60">
        <v>39.053170574817472</v>
      </c>
      <c r="N1271" s="61" t="s">
        <v>29</v>
      </c>
      <c r="O1271" s="24">
        <f t="shared" si="81"/>
        <v>0</v>
      </c>
      <c r="P1271" s="163">
        <f t="shared" si="82"/>
        <v>1</v>
      </c>
      <c r="Q1271" s="166">
        <v>4</v>
      </c>
      <c r="R1271" s="166">
        <v>1</v>
      </c>
      <c r="S1271" s="166">
        <v>1</v>
      </c>
      <c r="T1271" s="20"/>
      <c r="U1271" s="20"/>
      <c r="V1271" s="20"/>
      <c r="W1271" s="20"/>
      <c r="X1271" s="20"/>
      <c r="Y1271" s="20"/>
      <c r="Z1271" s="6"/>
      <c r="AA1271" s="6"/>
      <c r="AB1271" s="111"/>
      <c r="AC1271" s="24"/>
      <c r="AI1271" s="111"/>
      <c r="AM1271" s="111"/>
    </row>
    <row r="1272" spans="1:39" x14ac:dyDescent="0.25">
      <c r="A1272" s="10"/>
      <c r="B1272" s="10"/>
      <c r="C1272" s="2" t="s">
        <v>691</v>
      </c>
      <c r="D1272" s="51" t="s">
        <v>591</v>
      </c>
      <c r="E1272" s="38" t="s">
        <v>31</v>
      </c>
      <c r="F1272" s="38">
        <v>2</v>
      </c>
      <c r="G1272" s="41">
        <v>1.5743046718778406</v>
      </c>
      <c r="H1272" s="41">
        <v>1.5290285858841386</v>
      </c>
      <c r="I1272" s="57" t="s">
        <v>12</v>
      </c>
      <c r="J1272" s="58">
        <v>1696.80766954417</v>
      </c>
      <c r="K1272" s="59">
        <v>0.61279470700705407</v>
      </c>
      <c r="L1272" s="26">
        <f t="shared" si="84"/>
        <v>2.7313826599606728</v>
      </c>
      <c r="M1272" s="60">
        <v>39.298576457570256</v>
      </c>
      <c r="N1272" s="61" t="s">
        <v>29</v>
      </c>
      <c r="O1272" s="24">
        <f t="shared" si="81"/>
        <v>0</v>
      </c>
      <c r="P1272" s="163">
        <f t="shared" si="82"/>
        <v>0</v>
      </c>
      <c r="Q1272" s="166">
        <v>5</v>
      </c>
      <c r="R1272" s="166">
        <v>1</v>
      </c>
      <c r="S1272" s="166">
        <v>1</v>
      </c>
      <c r="T1272" s="20"/>
      <c r="U1272" s="20"/>
      <c r="V1272" s="20"/>
      <c r="W1272" s="20"/>
      <c r="X1272" s="20"/>
      <c r="Y1272" s="20"/>
      <c r="Z1272" s="6"/>
      <c r="AA1272" s="6"/>
      <c r="AB1272" s="111"/>
      <c r="AC1272" s="24"/>
      <c r="AI1272" s="111"/>
      <c r="AM1272" s="111"/>
    </row>
    <row r="1273" spans="1:39" x14ac:dyDescent="0.25">
      <c r="A1273" s="10"/>
      <c r="B1273" s="10"/>
      <c r="C1273" s="2" t="s">
        <v>691</v>
      </c>
      <c r="D1273" s="51" t="s">
        <v>591</v>
      </c>
      <c r="E1273" s="38" t="s">
        <v>31</v>
      </c>
      <c r="F1273" s="38">
        <v>3</v>
      </c>
      <c r="G1273" s="41">
        <v>1.5610655737704919</v>
      </c>
      <c r="H1273" s="41">
        <v>1.5380171326117273</v>
      </c>
      <c r="I1273" s="57" t="s">
        <v>12</v>
      </c>
      <c r="J1273" s="58">
        <v>1696.80766954417</v>
      </c>
      <c r="K1273" s="59">
        <v>0.61279470700705407</v>
      </c>
      <c r="L1273" s="26">
        <f t="shared" si="84"/>
        <v>2.7084131270297962</v>
      </c>
      <c r="M1273" s="60">
        <v>39.016093197579515</v>
      </c>
      <c r="N1273" s="61" t="s">
        <v>29</v>
      </c>
      <c r="O1273" s="24">
        <f t="shared" si="81"/>
        <v>0</v>
      </c>
      <c r="P1273" s="163">
        <f t="shared" si="82"/>
        <v>0</v>
      </c>
      <c r="Q1273" s="166">
        <v>6</v>
      </c>
      <c r="R1273" s="166">
        <v>1</v>
      </c>
      <c r="S1273" s="166">
        <v>1</v>
      </c>
      <c r="T1273" s="20"/>
      <c r="U1273" s="20"/>
      <c r="V1273" s="20"/>
      <c r="W1273" s="20"/>
      <c r="X1273" s="20"/>
      <c r="Y1273" s="20"/>
      <c r="Z1273" s="6"/>
      <c r="AA1273" s="6"/>
      <c r="AB1273" s="111"/>
      <c r="AC1273" s="24"/>
      <c r="AI1273" s="111"/>
      <c r="AM1273" s="111"/>
    </row>
    <row r="1274" spans="1:39" x14ac:dyDescent="0.25">
      <c r="A1274" s="10"/>
      <c r="B1274" s="10"/>
      <c r="C1274" s="2" t="s">
        <v>691</v>
      </c>
      <c r="D1274" s="51" t="s">
        <v>591</v>
      </c>
      <c r="E1274" s="38" t="s">
        <v>32</v>
      </c>
      <c r="F1274" s="38">
        <v>1</v>
      </c>
      <c r="G1274" s="41">
        <v>1.5768244666239357</v>
      </c>
      <c r="H1274" s="41">
        <v>1.5383786695394559</v>
      </c>
      <c r="I1274" s="57" t="s">
        <v>12</v>
      </c>
      <c r="J1274" s="58">
        <v>1696.80766954417</v>
      </c>
      <c r="K1274" s="59">
        <v>0.61279470700705407</v>
      </c>
      <c r="L1274" s="26">
        <f t="shared" si="84"/>
        <v>2.7357544463112364</v>
      </c>
      <c r="M1274" s="60">
        <v>39.209967972462479</v>
      </c>
      <c r="N1274" s="61" t="s">
        <v>29</v>
      </c>
      <c r="O1274" s="24">
        <f t="shared" si="81"/>
        <v>0</v>
      </c>
      <c r="P1274" s="163">
        <f t="shared" si="82"/>
        <v>1</v>
      </c>
      <c r="Q1274" s="166">
        <v>7</v>
      </c>
      <c r="R1274" s="166">
        <v>1</v>
      </c>
      <c r="S1274" s="166">
        <v>1</v>
      </c>
      <c r="T1274" s="20"/>
      <c r="U1274" s="20"/>
      <c r="V1274" s="20"/>
      <c r="W1274" s="20"/>
      <c r="X1274" s="20"/>
      <c r="Y1274" s="20"/>
      <c r="Z1274" s="6"/>
      <c r="AA1274" s="6"/>
      <c r="AB1274" s="111"/>
      <c r="AC1274" s="24"/>
      <c r="AI1274" s="111"/>
      <c r="AM1274" s="111"/>
    </row>
    <row r="1275" spans="1:39" x14ac:dyDescent="0.25">
      <c r="A1275" s="10"/>
      <c r="B1275" s="10"/>
      <c r="C1275" s="2" t="s">
        <v>691</v>
      </c>
      <c r="D1275" s="51" t="s">
        <v>591</v>
      </c>
      <c r="E1275" s="38" t="s">
        <v>32</v>
      </c>
      <c r="F1275" s="38">
        <v>2</v>
      </c>
      <c r="G1275" s="41">
        <v>1.5463234598277658</v>
      </c>
      <c r="H1275" s="41">
        <v>1.5222283205268936</v>
      </c>
      <c r="I1275" s="57" t="s">
        <v>12</v>
      </c>
      <c r="J1275" s="58">
        <v>1696.80766954417</v>
      </c>
      <c r="K1275" s="59">
        <v>0.61279470700705407</v>
      </c>
      <c r="L1275" s="26">
        <f t="shared" si="84"/>
        <v>2.6828358959425658</v>
      </c>
      <c r="M1275" s="60">
        <v>39.032534514374476</v>
      </c>
      <c r="N1275" s="61" t="s">
        <v>29</v>
      </c>
      <c r="O1275" s="24">
        <f t="shared" si="81"/>
        <v>0</v>
      </c>
      <c r="P1275" s="163">
        <f t="shared" si="82"/>
        <v>0</v>
      </c>
      <c r="Q1275" s="166">
        <v>8</v>
      </c>
      <c r="R1275" s="166">
        <v>1</v>
      </c>
      <c r="S1275" s="166">
        <v>1</v>
      </c>
      <c r="T1275" s="20"/>
      <c r="U1275" s="20"/>
      <c r="V1275" s="20"/>
      <c r="W1275" s="20"/>
      <c r="X1275" s="20"/>
      <c r="Y1275" s="20"/>
      <c r="Z1275" s="6"/>
      <c r="AA1275" s="6"/>
      <c r="AB1275" s="111"/>
      <c r="AC1275" s="24"/>
      <c r="AI1275" s="111"/>
      <c r="AM1275" s="111"/>
    </row>
    <row r="1276" spans="1:39" x14ac:dyDescent="0.25">
      <c r="A1276" s="10"/>
      <c r="B1276" s="10"/>
      <c r="C1276" s="2" t="s">
        <v>691</v>
      </c>
      <c r="D1276" s="51" t="s">
        <v>591</v>
      </c>
      <c r="E1276" s="38" t="s">
        <v>32</v>
      </c>
      <c r="F1276" s="38">
        <v>3</v>
      </c>
      <c r="G1276" s="41">
        <v>1.5861424969651696</v>
      </c>
      <c r="H1276" s="41">
        <v>1.555179282868526</v>
      </c>
      <c r="I1276" s="57" t="s">
        <v>12</v>
      </c>
      <c r="J1276" s="58">
        <v>1696.80766954417</v>
      </c>
      <c r="K1276" s="59">
        <v>0.61279470700705407</v>
      </c>
      <c r="L1276" s="26">
        <f t="shared" si="84"/>
        <v>2.7519210161967691</v>
      </c>
      <c r="M1276" s="60">
        <v>39.111845587942199</v>
      </c>
      <c r="N1276" s="61" t="s">
        <v>29</v>
      </c>
      <c r="O1276" s="24">
        <f t="shared" si="81"/>
        <v>0</v>
      </c>
      <c r="P1276" s="163">
        <f t="shared" si="82"/>
        <v>0</v>
      </c>
      <c r="Q1276" s="166">
        <v>9</v>
      </c>
      <c r="R1276" s="166">
        <v>1</v>
      </c>
      <c r="S1276" s="166">
        <v>1</v>
      </c>
      <c r="T1276" s="20"/>
      <c r="U1276" s="20"/>
      <c r="V1276" s="20"/>
      <c r="W1276" s="20"/>
      <c r="X1276" s="20"/>
      <c r="Y1276" s="20"/>
      <c r="Z1276" s="6"/>
      <c r="AA1276" s="6"/>
      <c r="AB1276" s="111"/>
      <c r="AC1276" s="24"/>
      <c r="AI1276" s="111"/>
      <c r="AM1276" s="111"/>
    </row>
    <row r="1277" spans="1:39" x14ac:dyDescent="0.25">
      <c r="A1277" s="10"/>
      <c r="B1277" s="10"/>
      <c r="C1277" s="8"/>
      <c r="D1277" s="66"/>
      <c r="E1277" s="66"/>
      <c r="F1277" s="66"/>
      <c r="G1277" s="81"/>
      <c r="H1277" s="81"/>
      <c r="I1277" s="63"/>
      <c r="J1277" s="64"/>
      <c r="K1277" s="65"/>
      <c r="L1277" s="50"/>
      <c r="M1277" s="73"/>
      <c r="N1277" s="74"/>
      <c r="O1277" s="163"/>
      <c r="P1277" s="163"/>
      <c r="Q1277" s="169"/>
      <c r="R1277" s="169"/>
      <c r="S1277" s="169"/>
      <c r="T1277" s="93"/>
      <c r="U1277" s="93"/>
      <c r="V1277" s="93"/>
      <c r="W1277" s="93"/>
      <c r="X1277" s="93"/>
      <c r="Y1277" s="93"/>
      <c r="Z1277" s="97"/>
      <c r="AA1277" s="97"/>
      <c r="AB1277" s="111"/>
      <c r="AC1277" s="112"/>
      <c r="AD1277" s="112"/>
      <c r="AE1277" s="112"/>
      <c r="AF1277" s="112"/>
      <c r="AG1277" s="112"/>
      <c r="AH1277" s="112"/>
      <c r="AI1277" s="111"/>
      <c r="AJ1277" s="112"/>
      <c r="AK1277" s="112"/>
      <c r="AL1277" s="112"/>
      <c r="AM1277" s="111"/>
    </row>
    <row r="1278" spans="1:39" x14ac:dyDescent="0.25">
      <c r="A1278" s="10"/>
      <c r="B1278" s="10"/>
      <c r="C1278" s="2" t="s">
        <v>692</v>
      </c>
      <c r="D1278" s="39" t="s">
        <v>215</v>
      </c>
      <c r="E1278" s="38" t="s">
        <v>30</v>
      </c>
      <c r="F1278" s="38">
        <v>1</v>
      </c>
      <c r="G1278" s="41">
        <v>1.8562558876423738</v>
      </c>
      <c r="H1278" s="41">
        <v>1.8087830830966232</v>
      </c>
      <c r="I1278" s="57" t="s">
        <v>12</v>
      </c>
      <c r="J1278" s="58">
        <v>1696.80766954417</v>
      </c>
      <c r="K1278" s="59">
        <v>0.61279470700705407</v>
      </c>
      <c r="L1278" s="26">
        <f>G1278*J1278/978</f>
        <v>3.2205615815829254</v>
      </c>
      <c r="M1278" s="60">
        <v>39.234087372373992</v>
      </c>
      <c r="N1278" s="61" t="s">
        <v>29</v>
      </c>
      <c r="O1278" s="24">
        <f t="shared" si="81"/>
        <v>1</v>
      </c>
      <c r="P1278" s="163">
        <f t="shared" si="82"/>
        <v>1</v>
      </c>
      <c r="Q1278" s="166">
        <v>1</v>
      </c>
      <c r="R1278" s="166">
        <v>1</v>
      </c>
      <c r="S1278" s="166">
        <v>1</v>
      </c>
      <c r="T1278" s="27">
        <f>AVERAGE(L1278:L1280)</f>
        <v>3.2445162941675911</v>
      </c>
      <c r="U1278" s="27">
        <f>STDEVA(L1278:L1280)</f>
        <v>7.2745073507103089E-2</v>
      </c>
      <c r="V1278" s="24">
        <f>978*T1278/AA1278</f>
        <v>1586.568467847952</v>
      </c>
      <c r="W1278" s="24">
        <f>978*U1278/AA1278</f>
        <v>35.572340944973412</v>
      </c>
      <c r="X1278" s="27">
        <f>AVERAGE(M1278:M1280)</f>
        <v>39.281970249449891</v>
      </c>
      <c r="Y1278" s="27">
        <f>STDEVA(M1278:M1280)</f>
        <v>0.2682525201397119</v>
      </c>
      <c r="Z1278" s="6" t="s">
        <v>18</v>
      </c>
      <c r="AA1278" s="6">
        <v>2</v>
      </c>
      <c r="AB1278" s="111"/>
      <c r="AC1278" s="25">
        <f>SUM(O1278:O1280)</f>
        <v>1</v>
      </c>
      <c r="AD1278" s="25">
        <f>SUM(P1278:P1280)</f>
        <v>1</v>
      </c>
      <c r="AE1278" s="25">
        <f>SUM(R1278:R1280)</f>
        <v>3</v>
      </c>
      <c r="AF1278" s="23">
        <v>1</v>
      </c>
      <c r="AG1278" s="23">
        <v>1</v>
      </c>
      <c r="AH1278" s="25">
        <f>SUM(S1278:S1280)</f>
        <v>3</v>
      </c>
      <c r="AI1278" s="111"/>
      <c r="AJ1278" s="23">
        <v>1</v>
      </c>
      <c r="AM1278" s="111"/>
    </row>
    <row r="1279" spans="1:39" x14ac:dyDescent="0.25">
      <c r="A1279" s="10"/>
      <c r="B1279" s="10"/>
      <c r="C1279" s="2" t="s">
        <v>692</v>
      </c>
      <c r="D1279" s="39" t="s">
        <v>215</v>
      </c>
      <c r="E1279" s="38" t="s">
        <v>30</v>
      </c>
      <c r="F1279" s="38">
        <v>2</v>
      </c>
      <c r="G1279" s="41">
        <v>1.9171537172518087</v>
      </c>
      <c r="H1279" s="41">
        <v>1.8363547280744734</v>
      </c>
      <c r="I1279" s="57" t="s">
        <v>12</v>
      </c>
      <c r="J1279" s="58">
        <v>1696.80766954417</v>
      </c>
      <c r="K1279" s="59">
        <v>0.61279470700705407</v>
      </c>
      <c r="L1279" s="26">
        <f>G1279*J1279/978</f>
        <v>3.3262179254887361</v>
      </c>
      <c r="M1279" s="60">
        <v>39.570939681081974</v>
      </c>
      <c r="N1279" s="61" t="s">
        <v>29</v>
      </c>
      <c r="O1279" s="24">
        <f t="shared" si="81"/>
        <v>0</v>
      </c>
      <c r="P1279" s="163">
        <f t="shared" si="82"/>
        <v>0</v>
      </c>
      <c r="Q1279" s="166">
        <v>2</v>
      </c>
      <c r="R1279" s="166">
        <v>1</v>
      </c>
      <c r="S1279" s="166">
        <v>1</v>
      </c>
      <c r="T1279" s="20"/>
      <c r="U1279" s="20"/>
      <c r="V1279" s="20"/>
      <c r="W1279" s="20"/>
      <c r="X1279" s="20"/>
      <c r="Y1279" s="20"/>
      <c r="Z1279" s="6"/>
      <c r="AA1279" s="6"/>
      <c r="AB1279" s="111"/>
      <c r="AC1279" s="24"/>
      <c r="AI1279" s="111"/>
      <c r="AM1279" s="111"/>
    </row>
    <row r="1280" spans="1:39" x14ac:dyDescent="0.25">
      <c r="A1280" s="10"/>
      <c r="B1280" s="10"/>
      <c r="C1280" s="2" t="s">
        <v>692</v>
      </c>
      <c r="D1280" s="39" t="s">
        <v>215</v>
      </c>
      <c r="E1280" s="38" t="s">
        <v>30</v>
      </c>
      <c r="F1280" s="38">
        <v>3</v>
      </c>
      <c r="G1280" s="41">
        <v>1.8367788554426367</v>
      </c>
      <c r="H1280" s="41">
        <v>1.8073953838235874</v>
      </c>
      <c r="I1280" s="57" t="s">
        <v>12</v>
      </c>
      <c r="J1280" s="58">
        <v>1696.80766954417</v>
      </c>
      <c r="K1280" s="59">
        <v>0.61279470700705407</v>
      </c>
      <c r="L1280" s="26">
        <f>G1280*J1280/978</f>
        <v>3.1867693754311128</v>
      </c>
      <c r="M1280" s="60">
        <v>39.040883694893694</v>
      </c>
      <c r="N1280" s="61" t="s">
        <v>29</v>
      </c>
      <c r="O1280" s="24">
        <f t="shared" si="81"/>
        <v>0</v>
      </c>
      <c r="P1280" s="163">
        <f t="shared" si="82"/>
        <v>0</v>
      </c>
      <c r="Q1280" s="166">
        <v>3</v>
      </c>
      <c r="R1280" s="166">
        <v>1</v>
      </c>
      <c r="S1280" s="166">
        <v>1</v>
      </c>
      <c r="T1280" s="20"/>
      <c r="U1280" s="20"/>
      <c r="V1280" s="20"/>
      <c r="W1280" s="20"/>
      <c r="X1280" s="20"/>
      <c r="Y1280" s="20"/>
      <c r="Z1280" s="6"/>
      <c r="AA1280" s="6"/>
      <c r="AB1280" s="111"/>
      <c r="AC1280" s="24"/>
      <c r="AI1280" s="111"/>
      <c r="AM1280" s="111"/>
    </row>
    <row r="1281" spans="1:39" x14ac:dyDescent="0.25">
      <c r="A1281" s="10"/>
      <c r="B1281" s="10"/>
      <c r="C1281" s="8"/>
      <c r="D1281" s="66"/>
      <c r="E1281" s="66"/>
      <c r="F1281" s="66"/>
      <c r="G1281" s="81"/>
      <c r="H1281" s="81"/>
      <c r="I1281" s="63"/>
      <c r="J1281" s="64"/>
      <c r="K1281" s="65"/>
      <c r="L1281" s="50"/>
      <c r="M1281" s="73"/>
      <c r="N1281" s="74"/>
      <c r="O1281" s="163"/>
      <c r="P1281" s="163"/>
      <c r="Q1281" s="169"/>
      <c r="R1281" s="169"/>
      <c r="S1281" s="169"/>
      <c r="T1281" s="93"/>
      <c r="U1281" s="93"/>
      <c r="V1281" s="93"/>
      <c r="W1281" s="93"/>
      <c r="X1281" s="93"/>
      <c r="Y1281" s="93"/>
      <c r="Z1281" s="97"/>
      <c r="AA1281" s="97"/>
      <c r="AB1281" s="111"/>
      <c r="AC1281" s="112"/>
      <c r="AD1281" s="112"/>
      <c r="AE1281" s="112"/>
      <c r="AF1281" s="112"/>
      <c r="AG1281" s="112"/>
      <c r="AH1281" s="112"/>
      <c r="AI1281" s="111"/>
      <c r="AJ1281" s="112"/>
      <c r="AK1281" s="112"/>
      <c r="AL1281" s="112"/>
      <c r="AM1281" s="111"/>
    </row>
    <row r="1282" spans="1:39" x14ac:dyDescent="0.25">
      <c r="A1282" s="10"/>
      <c r="B1282" s="10"/>
      <c r="C1282" s="2" t="s">
        <v>693</v>
      </c>
      <c r="D1282" s="51" t="s">
        <v>598</v>
      </c>
      <c r="E1282" s="38" t="s">
        <v>30</v>
      </c>
      <c r="F1282" s="38">
        <v>1</v>
      </c>
      <c r="G1282" s="41">
        <v>1.8052881416086244</v>
      </c>
      <c r="H1282" s="41">
        <v>1.736567788430603</v>
      </c>
      <c r="I1282" s="57" t="s">
        <v>12</v>
      </c>
      <c r="J1282" s="58">
        <v>1696.80766954417</v>
      </c>
      <c r="K1282" s="59">
        <v>0.61279470700705407</v>
      </c>
      <c r="L1282" s="26">
        <f t="shared" si="84"/>
        <v>3.1321337059495455</v>
      </c>
      <c r="M1282" s="60">
        <v>39.48771291968837</v>
      </c>
      <c r="N1282" s="61" t="s">
        <v>29</v>
      </c>
      <c r="O1282" s="24">
        <f t="shared" si="81"/>
        <v>1</v>
      </c>
      <c r="P1282" s="163">
        <f t="shared" si="82"/>
        <v>1</v>
      </c>
      <c r="Q1282" s="166">
        <v>1</v>
      </c>
      <c r="R1282" s="166">
        <v>1</v>
      </c>
      <c r="S1282" s="166">
        <v>1</v>
      </c>
      <c r="T1282" s="27">
        <f>AVERAGE(L1282:L1291)</f>
        <v>3.1915306810197595</v>
      </c>
      <c r="U1282" s="27">
        <f>STDEVA(L1282:L1291)</f>
        <v>8.1950505925927092E-2</v>
      </c>
      <c r="V1282" s="24">
        <f>978*T1282/AA1282</f>
        <v>1560.6585030186623</v>
      </c>
      <c r="W1282" s="24">
        <f>978*U1282/AA1282</f>
        <v>40.07379739777835</v>
      </c>
      <c r="X1282" s="27">
        <f>AVERAGE(M1282:M1291)</f>
        <v>39.909558858296108</v>
      </c>
      <c r="Y1282" s="27">
        <f>STDEVA(M1282:M1291)</f>
        <v>0.52041567637452635</v>
      </c>
      <c r="Z1282" s="6" t="s">
        <v>18</v>
      </c>
      <c r="AA1282" s="6">
        <v>2</v>
      </c>
      <c r="AB1282" s="111"/>
      <c r="AC1282" s="25">
        <f>SUM(O1282:O1291)</f>
        <v>2</v>
      </c>
      <c r="AD1282" s="25">
        <f>SUM(P1282:P1291)</f>
        <v>3</v>
      </c>
      <c r="AE1282" s="25">
        <f>SUM(R1282:R1291)</f>
        <v>10</v>
      </c>
      <c r="AF1282" s="24">
        <v>2</v>
      </c>
      <c r="AG1282" s="23">
        <v>3</v>
      </c>
      <c r="AH1282" s="25">
        <f>SUM(S1282:S1291)</f>
        <v>10</v>
      </c>
      <c r="AI1282" s="111"/>
      <c r="AJ1282" s="23">
        <v>1</v>
      </c>
      <c r="AM1282" s="111"/>
    </row>
    <row r="1283" spans="1:39" x14ac:dyDescent="0.25">
      <c r="A1283" s="10"/>
      <c r="B1283" s="10"/>
      <c r="C1283" s="2" t="s">
        <v>693</v>
      </c>
      <c r="D1283" s="51" t="s">
        <v>598</v>
      </c>
      <c r="E1283" s="38" t="s">
        <v>30</v>
      </c>
      <c r="F1283" s="38">
        <v>2</v>
      </c>
      <c r="G1283" s="41">
        <v>1.7985601151907848</v>
      </c>
      <c r="H1283" s="41">
        <v>1.7386077890217724</v>
      </c>
      <c r="I1283" s="57" t="s">
        <v>12</v>
      </c>
      <c r="J1283" s="58">
        <v>1696.80766954417</v>
      </c>
      <c r="K1283" s="59">
        <v>0.61279470700705407</v>
      </c>
      <c r="L1283" s="26">
        <f t="shared" si="84"/>
        <v>3.1204607337341206</v>
      </c>
      <c r="M1283" s="60">
        <v>39.391404378620365</v>
      </c>
      <c r="N1283" s="61" t="s">
        <v>29</v>
      </c>
      <c r="O1283" s="24">
        <f t="shared" si="81"/>
        <v>0</v>
      </c>
      <c r="P1283" s="163">
        <f t="shared" si="82"/>
        <v>0</v>
      </c>
      <c r="Q1283" s="166">
        <v>2</v>
      </c>
      <c r="R1283" s="166">
        <v>1</v>
      </c>
      <c r="S1283" s="166">
        <v>1</v>
      </c>
      <c r="T1283" s="20"/>
      <c r="U1283" s="20"/>
      <c r="V1283" s="20"/>
      <c r="W1283" s="20"/>
      <c r="X1283" s="20"/>
      <c r="Y1283" s="20"/>
      <c r="Z1283" s="6"/>
      <c r="AA1283" s="6"/>
      <c r="AB1283" s="111"/>
      <c r="AC1283" s="24"/>
      <c r="AI1283" s="111"/>
      <c r="AM1283" s="111"/>
    </row>
    <row r="1284" spans="1:39" x14ac:dyDescent="0.25">
      <c r="A1284" s="10"/>
      <c r="B1284" s="10"/>
      <c r="C1284" s="2" t="s">
        <v>693</v>
      </c>
      <c r="D1284" s="51" t="s">
        <v>598</v>
      </c>
      <c r="E1284" s="38" t="s">
        <v>30</v>
      </c>
      <c r="F1284" s="38">
        <v>3</v>
      </c>
      <c r="G1284" s="41">
        <v>1.8118010728248024</v>
      </c>
      <c r="H1284" s="41">
        <v>1.7493766344341055</v>
      </c>
      <c r="I1284" s="57" t="s">
        <v>12</v>
      </c>
      <c r="J1284" s="58">
        <v>1696.80766954417</v>
      </c>
      <c r="K1284" s="59">
        <v>0.61279470700705407</v>
      </c>
      <c r="L1284" s="26">
        <f t="shared" si="84"/>
        <v>3.1434334929013086</v>
      </c>
      <c r="M1284" s="60">
        <v>39.414189146650159</v>
      </c>
      <c r="N1284" s="61" t="s">
        <v>29</v>
      </c>
      <c r="O1284" s="24">
        <f t="shared" si="81"/>
        <v>0</v>
      </c>
      <c r="P1284" s="163">
        <f t="shared" si="82"/>
        <v>0</v>
      </c>
      <c r="Q1284" s="166">
        <v>3</v>
      </c>
      <c r="R1284" s="166">
        <v>1</v>
      </c>
      <c r="S1284" s="166">
        <v>1</v>
      </c>
      <c r="T1284" s="20"/>
      <c r="U1284" s="20"/>
      <c r="V1284" s="20"/>
      <c r="W1284" s="20"/>
      <c r="X1284" s="20"/>
      <c r="Y1284" s="20"/>
      <c r="Z1284" s="6"/>
      <c r="AA1284" s="6"/>
      <c r="AB1284" s="111"/>
      <c r="AC1284" s="24"/>
      <c r="AI1284" s="111"/>
      <c r="AM1284" s="111"/>
    </row>
    <row r="1285" spans="1:39" x14ac:dyDescent="0.25">
      <c r="A1285" s="10"/>
      <c r="B1285" s="10"/>
      <c r="C1285" s="2" t="s">
        <v>693</v>
      </c>
      <c r="D1285" s="51" t="s">
        <v>200</v>
      </c>
      <c r="E1285" s="38" t="s">
        <v>30</v>
      </c>
      <c r="F1285" s="38">
        <v>1</v>
      </c>
      <c r="G1285" s="41">
        <v>1.9048204947928111</v>
      </c>
      <c r="H1285" s="41">
        <v>1.7335443935169872</v>
      </c>
      <c r="I1285" s="57" t="s">
        <v>12</v>
      </c>
      <c r="J1285" s="58">
        <v>1696.80766954417</v>
      </c>
      <c r="K1285" s="59">
        <v>0.61279470700705407</v>
      </c>
      <c r="L1285" s="26">
        <f t="shared" si="84"/>
        <v>3.3048200661240927</v>
      </c>
      <c r="M1285" s="60">
        <v>40.561076322983794</v>
      </c>
      <c r="N1285" s="61" t="s">
        <v>29</v>
      </c>
      <c r="O1285" s="24">
        <f t="shared" si="81"/>
        <v>1</v>
      </c>
      <c r="P1285" s="163">
        <f t="shared" si="82"/>
        <v>1</v>
      </c>
      <c r="Q1285" s="166">
        <v>4</v>
      </c>
      <c r="R1285" s="166">
        <v>1</v>
      </c>
      <c r="S1285" s="166">
        <v>1</v>
      </c>
      <c r="T1285" s="20"/>
      <c r="U1285" s="20"/>
      <c r="V1285" s="20"/>
      <c r="W1285" s="20"/>
      <c r="X1285" s="20"/>
      <c r="Y1285" s="20"/>
      <c r="Z1285" s="6"/>
      <c r="AA1285" s="6"/>
      <c r="AB1285" s="111"/>
      <c r="AC1285" s="24"/>
      <c r="AI1285" s="111"/>
      <c r="AM1285" s="111"/>
    </row>
    <row r="1286" spans="1:39" x14ac:dyDescent="0.25">
      <c r="A1286" s="10"/>
      <c r="B1286" s="10"/>
      <c r="C1286" s="2" t="s">
        <v>693</v>
      </c>
      <c r="D1286" s="51" t="s">
        <v>200</v>
      </c>
      <c r="E1286" s="38" t="s">
        <v>30</v>
      </c>
      <c r="F1286" s="38">
        <v>2</v>
      </c>
      <c r="G1286" s="41">
        <v>1.8866458964619521</v>
      </c>
      <c r="H1286" s="41">
        <v>1.7101734005295979</v>
      </c>
      <c r="I1286" s="57" t="s">
        <v>12</v>
      </c>
      <c r="J1286" s="58">
        <v>1696.80766954417</v>
      </c>
      <c r="K1286" s="59">
        <v>0.61279470700705407</v>
      </c>
      <c r="L1286" s="26">
        <f t="shared" si="84"/>
        <v>3.2732875529966021</v>
      </c>
      <c r="M1286" s="60">
        <v>40.637316470429965</v>
      </c>
      <c r="N1286" s="61" t="s">
        <v>29</v>
      </c>
      <c r="O1286" s="24">
        <f t="shared" si="81"/>
        <v>0</v>
      </c>
      <c r="P1286" s="163">
        <f t="shared" si="82"/>
        <v>0</v>
      </c>
      <c r="Q1286" s="166">
        <v>5</v>
      </c>
      <c r="R1286" s="166">
        <v>1</v>
      </c>
      <c r="S1286" s="166">
        <v>1</v>
      </c>
      <c r="T1286" s="20"/>
      <c r="U1286" s="20"/>
      <c r="V1286" s="20"/>
      <c r="W1286" s="20"/>
      <c r="X1286" s="20"/>
      <c r="Y1286" s="20"/>
      <c r="Z1286" s="6"/>
      <c r="AA1286" s="6"/>
      <c r="AB1286" s="111"/>
      <c r="AC1286" s="24"/>
      <c r="AI1286" s="111"/>
      <c r="AM1286" s="111"/>
    </row>
    <row r="1287" spans="1:39" x14ac:dyDescent="0.25">
      <c r="A1287" s="10"/>
      <c r="B1287" s="10"/>
      <c r="C1287" s="2" t="s">
        <v>693</v>
      </c>
      <c r="D1287" s="51" t="s">
        <v>200</v>
      </c>
      <c r="E1287" s="38" t="s">
        <v>30</v>
      </c>
      <c r="F1287" s="38">
        <v>3</v>
      </c>
      <c r="G1287" s="41">
        <v>1.7652531371700562</v>
      </c>
      <c r="H1287" s="41">
        <v>1.7213492864350584</v>
      </c>
      <c r="I1287" s="57" t="s">
        <v>12</v>
      </c>
      <c r="J1287" s="58">
        <v>1696.80766954417</v>
      </c>
      <c r="K1287" s="59">
        <v>0.61279470700705407</v>
      </c>
      <c r="L1287" s="26">
        <f t="shared" si="84"/>
        <v>3.0626738873589554</v>
      </c>
      <c r="M1287" s="60">
        <v>39.219861767572297</v>
      </c>
      <c r="N1287" s="61" t="s">
        <v>29</v>
      </c>
      <c r="O1287" s="24">
        <f t="shared" si="81"/>
        <v>0</v>
      </c>
      <c r="P1287" s="163">
        <f t="shared" si="82"/>
        <v>0</v>
      </c>
      <c r="Q1287" s="166">
        <v>6</v>
      </c>
      <c r="R1287" s="166">
        <v>1</v>
      </c>
      <c r="S1287" s="166">
        <v>1</v>
      </c>
      <c r="T1287" s="20"/>
      <c r="U1287" s="20"/>
      <c r="V1287" s="20"/>
      <c r="W1287" s="20"/>
      <c r="X1287" s="20"/>
      <c r="Y1287" s="20"/>
      <c r="Z1287" s="6"/>
      <c r="AA1287" s="6"/>
      <c r="AB1287" s="111"/>
      <c r="AC1287" s="24"/>
      <c r="AI1287" s="111"/>
      <c r="AM1287" s="111"/>
    </row>
    <row r="1288" spans="1:39" x14ac:dyDescent="0.25">
      <c r="A1288" s="10"/>
      <c r="B1288" s="10"/>
      <c r="C1288" s="2" t="s">
        <v>693</v>
      </c>
      <c r="D1288" s="51" t="s">
        <v>200</v>
      </c>
      <c r="E1288" s="38" t="s">
        <v>30</v>
      </c>
      <c r="F1288" s="38">
        <v>4</v>
      </c>
      <c r="G1288" s="41">
        <v>1.8821519038237304</v>
      </c>
      <c r="H1288" s="41">
        <v>1.7715519140125988</v>
      </c>
      <c r="I1288" s="57" t="s">
        <v>12</v>
      </c>
      <c r="J1288" s="58">
        <v>1696.80766954417</v>
      </c>
      <c r="K1288" s="59">
        <v>0.61279470700705407</v>
      </c>
      <c r="L1288" s="26">
        <f t="shared" si="84"/>
        <v>3.2654905783796186</v>
      </c>
      <c r="M1288" s="60">
        <v>39.912085166096432</v>
      </c>
      <c r="N1288" s="61" t="s">
        <v>29</v>
      </c>
      <c r="O1288" s="24">
        <f t="shared" si="81"/>
        <v>0</v>
      </c>
      <c r="P1288" s="163">
        <f t="shared" si="82"/>
        <v>0</v>
      </c>
      <c r="Q1288" s="166">
        <v>7</v>
      </c>
      <c r="R1288" s="166">
        <v>1</v>
      </c>
      <c r="S1288" s="166">
        <v>1</v>
      </c>
      <c r="T1288" s="20"/>
      <c r="U1288" s="20"/>
      <c r="V1288" s="20"/>
      <c r="W1288" s="20"/>
      <c r="X1288" s="20"/>
      <c r="Y1288" s="20"/>
      <c r="Z1288" s="6"/>
      <c r="AA1288" s="6"/>
      <c r="AB1288" s="111"/>
      <c r="AC1288" s="24"/>
      <c r="AI1288" s="111"/>
      <c r="AM1288" s="111"/>
    </row>
    <row r="1289" spans="1:39" x14ac:dyDescent="0.25">
      <c r="A1289" s="10"/>
      <c r="B1289" s="10"/>
      <c r="C1289" s="2" t="s">
        <v>693</v>
      </c>
      <c r="D1289" s="51" t="s">
        <v>200</v>
      </c>
      <c r="E1289" s="38" t="s">
        <v>31</v>
      </c>
      <c r="F1289" s="38">
        <v>1</v>
      </c>
      <c r="G1289" s="41">
        <v>1.8135894699395232</v>
      </c>
      <c r="H1289" s="41">
        <v>1.7114432689507912</v>
      </c>
      <c r="I1289" s="57" t="s">
        <v>12</v>
      </c>
      <c r="J1289" s="58">
        <v>1696.80766954417</v>
      </c>
      <c r="K1289" s="59">
        <v>0.61279470700705407</v>
      </c>
      <c r="L1289" s="26">
        <f t="shared" si="84"/>
        <v>3.1465363210612769</v>
      </c>
      <c r="M1289" s="60">
        <v>39.861782010503923</v>
      </c>
      <c r="N1289" s="61" t="s">
        <v>29</v>
      </c>
      <c r="O1289" s="24">
        <f t="shared" si="81"/>
        <v>0</v>
      </c>
      <c r="P1289" s="163">
        <f t="shared" si="82"/>
        <v>1</v>
      </c>
      <c r="Q1289" s="166">
        <v>8</v>
      </c>
      <c r="R1289" s="166">
        <v>1</v>
      </c>
      <c r="S1289" s="166">
        <v>1</v>
      </c>
      <c r="T1289" s="20"/>
      <c r="U1289" s="20"/>
      <c r="V1289" s="20"/>
      <c r="W1289" s="20"/>
      <c r="X1289" s="20"/>
      <c r="Y1289" s="20"/>
      <c r="Z1289" s="6"/>
      <c r="AA1289" s="6"/>
      <c r="AB1289" s="111"/>
      <c r="AC1289" s="24"/>
      <c r="AI1289" s="111"/>
      <c r="AM1289" s="111"/>
    </row>
    <row r="1290" spans="1:39" x14ac:dyDescent="0.25">
      <c r="A1290" s="10"/>
      <c r="B1290" s="10"/>
      <c r="C1290" s="2" t="s">
        <v>693</v>
      </c>
      <c r="D1290" s="51" t="s">
        <v>200</v>
      </c>
      <c r="E1290" s="38" t="s">
        <v>31</v>
      </c>
      <c r="F1290" s="38">
        <v>2</v>
      </c>
      <c r="G1290" s="41">
        <v>1.8837538108072285</v>
      </c>
      <c r="H1290" s="41">
        <v>1.739089184060721</v>
      </c>
      <c r="I1290" s="57" t="s">
        <v>12</v>
      </c>
      <c r="J1290" s="58">
        <v>1696.80766954417</v>
      </c>
      <c r="K1290" s="59">
        <v>0.61279470700705407</v>
      </c>
      <c r="L1290" s="26">
        <f t="shared" si="84"/>
        <v>3.268269850420003</v>
      </c>
      <c r="M1290" s="60">
        <v>40.286217869931562</v>
      </c>
      <c r="N1290" s="61" t="s">
        <v>29</v>
      </c>
      <c r="O1290" s="24">
        <f t="shared" si="81"/>
        <v>0</v>
      </c>
      <c r="P1290" s="163">
        <f t="shared" si="82"/>
        <v>0</v>
      </c>
      <c r="Q1290" s="166">
        <v>9</v>
      </c>
      <c r="R1290" s="166">
        <v>1</v>
      </c>
      <c r="S1290" s="166">
        <v>1</v>
      </c>
      <c r="T1290" s="20"/>
      <c r="U1290" s="20"/>
      <c r="V1290" s="20"/>
      <c r="W1290" s="20"/>
      <c r="X1290" s="20"/>
      <c r="Y1290" s="20"/>
      <c r="Z1290" s="6"/>
      <c r="AA1290" s="6"/>
      <c r="AB1290" s="111"/>
      <c r="AC1290" s="24"/>
      <c r="AI1290" s="111"/>
      <c r="AM1290" s="111"/>
    </row>
    <row r="1291" spans="1:39" x14ac:dyDescent="0.25">
      <c r="A1291" s="10"/>
      <c r="B1291" s="10"/>
      <c r="C1291" s="2" t="s">
        <v>693</v>
      </c>
      <c r="D1291" s="51" t="s">
        <v>200</v>
      </c>
      <c r="E1291" s="38" t="s">
        <v>31</v>
      </c>
      <c r="F1291" s="38">
        <v>3</v>
      </c>
      <c r="G1291" s="41">
        <v>1.8433675564681726</v>
      </c>
      <c r="H1291" s="41">
        <v>1.6984729455379997</v>
      </c>
      <c r="I1291" s="57" t="s">
        <v>12</v>
      </c>
      <c r="J1291" s="58">
        <v>1696.80766954417</v>
      </c>
      <c r="K1291" s="59">
        <v>0.61279470700705407</v>
      </c>
      <c r="L1291" s="26">
        <f t="shared" si="84"/>
        <v>3.1982006212720768</v>
      </c>
      <c r="M1291" s="60">
        <v>40.32394253048426</v>
      </c>
      <c r="N1291" s="61" t="s">
        <v>29</v>
      </c>
      <c r="O1291" s="24">
        <f t="shared" si="81"/>
        <v>0</v>
      </c>
      <c r="P1291" s="163">
        <f t="shared" si="82"/>
        <v>0</v>
      </c>
      <c r="Q1291" s="166">
        <v>10</v>
      </c>
      <c r="R1291" s="166">
        <v>1</v>
      </c>
      <c r="S1291" s="166">
        <v>1</v>
      </c>
      <c r="T1291" s="20"/>
      <c r="U1291" s="20"/>
      <c r="V1291" s="20"/>
      <c r="W1291" s="20"/>
      <c r="X1291" s="20"/>
      <c r="Y1291" s="20"/>
      <c r="Z1291" s="6"/>
      <c r="AA1291" s="6"/>
      <c r="AB1291" s="111"/>
      <c r="AC1291" s="24"/>
      <c r="AI1291" s="111"/>
      <c r="AM1291" s="111"/>
    </row>
    <row r="1292" spans="1:39" x14ac:dyDescent="0.25">
      <c r="A1292" s="10"/>
      <c r="B1292" s="10"/>
      <c r="C1292" s="8"/>
      <c r="D1292" s="62"/>
      <c r="E1292" s="62"/>
      <c r="F1292" s="62"/>
      <c r="G1292" s="81"/>
      <c r="H1292" s="81"/>
      <c r="I1292" s="63"/>
      <c r="J1292" s="64"/>
      <c r="K1292" s="65"/>
      <c r="L1292" s="50"/>
      <c r="M1292" s="73"/>
      <c r="N1292" s="74"/>
      <c r="O1292" s="163"/>
      <c r="P1292" s="163"/>
      <c r="Q1292" s="170"/>
      <c r="R1292" s="170"/>
      <c r="S1292" s="170"/>
      <c r="T1292" s="93"/>
      <c r="U1292" s="93"/>
      <c r="V1292" s="93"/>
      <c r="W1292" s="93"/>
      <c r="X1292" s="93"/>
      <c r="Y1292" s="93"/>
      <c r="Z1292" s="97"/>
      <c r="AA1292" s="97"/>
      <c r="AB1292" s="111"/>
      <c r="AC1292" s="112"/>
      <c r="AD1292" s="112"/>
      <c r="AE1292" s="112"/>
      <c r="AF1292" s="112"/>
      <c r="AG1292" s="112"/>
      <c r="AH1292" s="112"/>
      <c r="AI1292" s="111"/>
      <c r="AJ1292" s="112"/>
      <c r="AK1292" s="112"/>
      <c r="AL1292" s="112"/>
      <c r="AM1292" s="111"/>
    </row>
    <row r="1293" spans="1:39" x14ac:dyDescent="0.25">
      <c r="A1293" s="10"/>
      <c r="B1293" s="10"/>
      <c r="C1293" s="2" t="s">
        <v>694</v>
      </c>
      <c r="D1293" t="s">
        <v>510</v>
      </c>
      <c r="E1293" s="38" t="s">
        <v>30</v>
      </c>
      <c r="F1293" s="38">
        <v>1</v>
      </c>
      <c r="G1293" s="41">
        <v>1.232</v>
      </c>
      <c r="H1293" s="41">
        <v>1.2614894971355826</v>
      </c>
      <c r="I1293" s="57" t="s">
        <v>12</v>
      </c>
      <c r="J1293" s="58">
        <v>1696.80766954417</v>
      </c>
      <c r="K1293" s="59">
        <v>0.61279470700705407</v>
      </c>
      <c r="L1293" s="26">
        <f t="shared" si="84"/>
        <v>2.1374918700188315</v>
      </c>
      <c r="M1293" s="60">
        <v>38.246558647439308</v>
      </c>
      <c r="N1293" t="s">
        <v>14</v>
      </c>
      <c r="O1293" s="24">
        <f t="shared" si="81"/>
        <v>1</v>
      </c>
      <c r="P1293" s="163">
        <f t="shared" si="82"/>
        <v>1</v>
      </c>
      <c r="Q1293" s="166">
        <v>1</v>
      </c>
      <c r="R1293" s="166">
        <v>1</v>
      </c>
      <c r="S1293" s="166"/>
      <c r="T1293" s="27">
        <f>AVERAGE(L1293:L1316)</f>
        <v>2.0810654649556906</v>
      </c>
      <c r="U1293" s="27">
        <f>STDEVA(L1293:L1316)</f>
        <v>4.7371290968941389E-2</v>
      </c>
      <c r="V1293" s="24">
        <f>978*T1293/AA1293</f>
        <v>1017.6410123633327</v>
      </c>
      <c r="W1293" s="24">
        <f>978*U1293/AA1293</f>
        <v>23.16456128381234</v>
      </c>
      <c r="X1293" s="27">
        <f>AVERAGE(M1293:M1316)</f>
        <v>38.366570228210705</v>
      </c>
      <c r="Y1293" s="27">
        <f>STDEVA(M1293:M1316)</f>
        <v>0.31964540279013082</v>
      </c>
      <c r="Z1293" s="6">
        <v>34</v>
      </c>
      <c r="AA1293" s="6">
        <v>2</v>
      </c>
      <c r="AB1293" s="111"/>
      <c r="AC1293" s="25">
        <f>SUM(O1293:O1316)</f>
        <v>5</v>
      </c>
      <c r="AD1293" s="25">
        <f>SUM(P1293:P1316)</f>
        <v>17</v>
      </c>
      <c r="AE1293" s="25">
        <f>SUM(R1293:R1316)</f>
        <v>24</v>
      </c>
      <c r="AF1293" s="24">
        <v>4</v>
      </c>
      <c r="AG1293" s="23">
        <v>15</v>
      </c>
      <c r="AH1293" s="25">
        <f>SUM(S1293:S1316)</f>
        <v>18</v>
      </c>
      <c r="AI1293" s="111"/>
      <c r="AK1293" s="23">
        <v>1</v>
      </c>
      <c r="AM1293" s="111"/>
    </row>
    <row r="1294" spans="1:39" x14ac:dyDescent="0.25">
      <c r="A1294" s="10"/>
      <c r="B1294" s="10"/>
      <c r="C1294" s="2" t="s">
        <v>694</v>
      </c>
      <c r="D1294" t="s">
        <v>510</v>
      </c>
      <c r="E1294" s="38" t="s">
        <v>30</v>
      </c>
      <c r="F1294" s="38">
        <v>2</v>
      </c>
      <c r="G1294" s="41">
        <v>1.196</v>
      </c>
      <c r="H1294" s="41">
        <v>1.263490833978828</v>
      </c>
      <c r="I1294" s="57" t="s">
        <v>12</v>
      </c>
      <c r="J1294" s="58">
        <v>1696.80766954417</v>
      </c>
      <c r="K1294" s="59">
        <v>0.61279470700705407</v>
      </c>
      <c r="L1294" s="26">
        <f t="shared" si="84"/>
        <v>2.0750326919988011</v>
      </c>
      <c r="M1294" s="60">
        <v>37.61301382931331</v>
      </c>
      <c r="N1294" t="s">
        <v>14</v>
      </c>
      <c r="O1294" s="24">
        <f t="shared" si="81"/>
        <v>0</v>
      </c>
      <c r="P1294" s="163">
        <f t="shared" si="82"/>
        <v>0</v>
      </c>
      <c r="Q1294" s="166">
        <v>2</v>
      </c>
      <c r="R1294" s="166">
        <v>1</v>
      </c>
      <c r="S1294" s="166"/>
      <c r="T1294" s="20"/>
      <c r="U1294" s="20"/>
      <c r="V1294" s="20"/>
      <c r="W1294" s="20"/>
      <c r="X1294" s="20"/>
      <c r="Y1294" s="20"/>
      <c r="Z1294" s="6"/>
      <c r="AA1294" s="6"/>
      <c r="AB1294" s="111"/>
      <c r="AC1294" s="24"/>
      <c r="AI1294" s="111"/>
      <c r="AM1294" s="111"/>
    </row>
    <row r="1295" spans="1:39" x14ac:dyDescent="0.25">
      <c r="A1295" s="10"/>
      <c r="B1295" s="10"/>
      <c r="C1295" s="2" t="s">
        <v>694</v>
      </c>
      <c r="D1295" t="s">
        <v>510</v>
      </c>
      <c r="E1295" s="38" t="s">
        <v>30</v>
      </c>
      <c r="F1295" s="38">
        <v>3</v>
      </c>
      <c r="G1295" s="41">
        <v>1.24</v>
      </c>
      <c r="H1295" s="41">
        <v>1.2621032813340505</v>
      </c>
      <c r="I1295" s="57" t="s">
        <v>12</v>
      </c>
      <c r="J1295" s="58">
        <v>1696.80766954417</v>
      </c>
      <c r="K1295" s="59">
        <v>0.61279470700705407</v>
      </c>
      <c r="L1295" s="26">
        <f t="shared" si="84"/>
        <v>2.1513716873566162</v>
      </c>
      <c r="M1295" s="60">
        <v>38.366965868021609</v>
      </c>
      <c r="N1295" t="s">
        <v>14</v>
      </c>
      <c r="O1295" s="24">
        <f t="shared" ref="O1295:O1359" si="85">IF(D1295=D1294,0,1)</f>
        <v>0</v>
      </c>
      <c r="P1295" s="163">
        <f t="shared" ref="P1295:P1358" si="86">IF(F1295=1,1,0)</f>
        <v>0</v>
      </c>
      <c r="Q1295" s="166">
        <v>3</v>
      </c>
      <c r="R1295" s="166">
        <v>1</v>
      </c>
      <c r="S1295" s="166"/>
      <c r="T1295" s="20"/>
      <c r="U1295" s="20"/>
      <c r="V1295" s="20"/>
      <c r="W1295" s="20"/>
      <c r="X1295" s="20"/>
      <c r="Y1295" s="20"/>
      <c r="Z1295" s="6"/>
      <c r="AA1295" s="6"/>
      <c r="AB1295" s="111"/>
      <c r="AC1295" s="24"/>
      <c r="AD1295" s="25"/>
      <c r="AI1295" s="111"/>
      <c r="AM1295" s="111"/>
    </row>
    <row r="1296" spans="1:39" x14ac:dyDescent="0.25">
      <c r="A1296" s="10"/>
      <c r="B1296" s="10"/>
      <c r="C1296" s="2" t="s">
        <v>694</v>
      </c>
      <c r="D1296" t="s">
        <v>510</v>
      </c>
      <c r="E1296" s="38" t="s">
        <v>31</v>
      </c>
      <c r="F1296" s="38">
        <v>1</v>
      </c>
      <c r="G1296" s="41">
        <v>1.2350000000000001</v>
      </c>
      <c r="H1296" s="41">
        <v>1.2644341801385681</v>
      </c>
      <c r="I1296" s="57" t="s">
        <v>12</v>
      </c>
      <c r="J1296" s="58">
        <v>1696.80766954417</v>
      </c>
      <c r="K1296" s="59">
        <v>0.61279470700705407</v>
      </c>
      <c r="L1296" s="26">
        <f t="shared" si="84"/>
        <v>2.1426968015205015</v>
      </c>
      <c r="M1296" s="60">
        <v>38.24858345240105</v>
      </c>
      <c r="N1296" t="s">
        <v>14</v>
      </c>
      <c r="O1296" s="24">
        <f t="shared" si="85"/>
        <v>0</v>
      </c>
      <c r="P1296" s="163">
        <f t="shared" si="86"/>
        <v>1</v>
      </c>
      <c r="Q1296" s="166">
        <v>4</v>
      </c>
      <c r="R1296" s="166">
        <v>1</v>
      </c>
      <c r="S1296" s="166"/>
      <c r="T1296" s="20"/>
      <c r="U1296" s="20"/>
      <c r="V1296" s="20"/>
      <c r="W1296" s="20"/>
      <c r="X1296" s="20"/>
      <c r="Y1296" s="20"/>
      <c r="Z1296" s="6"/>
      <c r="AA1296" s="6"/>
      <c r="AB1296" s="111"/>
      <c r="AC1296" s="24"/>
      <c r="AI1296" s="111"/>
      <c r="AM1296" s="111"/>
    </row>
    <row r="1297" spans="1:39" x14ac:dyDescent="0.25">
      <c r="A1297" s="10"/>
      <c r="B1297" s="10"/>
      <c r="C1297" s="2" t="s">
        <v>694</v>
      </c>
      <c r="D1297" t="s">
        <v>510</v>
      </c>
      <c r="E1297" s="38" t="s">
        <v>31</v>
      </c>
      <c r="F1297" s="38">
        <v>2</v>
      </c>
      <c r="G1297" s="41">
        <v>1.216</v>
      </c>
      <c r="H1297" s="41">
        <v>1.2521084728169198</v>
      </c>
      <c r="I1297" s="57" t="s">
        <v>12</v>
      </c>
      <c r="J1297" s="58">
        <v>1696.80766954417</v>
      </c>
      <c r="K1297" s="59">
        <v>0.61279470700705407</v>
      </c>
      <c r="L1297" s="26">
        <f t="shared" si="84"/>
        <v>2.1097322353432624</v>
      </c>
      <c r="M1297" s="60">
        <v>38.133474134882896</v>
      </c>
      <c r="N1297" t="s">
        <v>14</v>
      </c>
      <c r="O1297" s="24">
        <f t="shared" si="85"/>
        <v>0</v>
      </c>
      <c r="P1297" s="163">
        <f t="shared" si="86"/>
        <v>0</v>
      </c>
      <c r="Q1297" s="166">
        <v>5</v>
      </c>
      <c r="R1297" s="166">
        <v>1</v>
      </c>
      <c r="S1297" s="166"/>
      <c r="T1297" s="20"/>
      <c r="U1297" s="20"/>
      <c r="V1297" s="20"/>
      <c r="W1297" s="20"/>
      <c r="X1297" s="20"/>
      <c r="Y1297" s="20"/>
      <c r="Z1297" s="6"/>
      <c r="AA1297" s="6"/>
      <c r="AB1297" s="111"/>
      <c r="AC1297" s="24"/>
      <c r="AI1297" s="111"/>
      <c r="AM1297" s="111"/>
    </row>
    <row r="1298" spans="1:39" x14ac:dyDescent="0.25">
      <c r="A1298" s="10"/>
      <c r="B1298" s="10"/>
      <c r="C1298" s="2" t="s">
        <v>694</v>
      </c>
      <c r="D1298" t="s">
        <v>510</v>
      </c>
      <c r="E1298" s="38" t="s">
        <v>31</v>
      </c>
      <c r="F1298" s="38">
        <v>3</v>
      </c>
      <c r="G1298" s="41">
        <v>1.218</v>
      </c>
      <c r="H1298" s="41">
        <v>1.2567768037761293</v>
      </c>
      <c r="I1298" s="57" t="s">
        <v>12</v>
      </c>
      <c r="J1298" s="58">
        <v>1696.80766954417</v>
      </c>
      <c r="K1298" s="59">
        <v>0.61279470700705407</v>
      </c>
      <c r="L1298" s="26">
        <f t="shared" si="84"/>
        <v>2.1132021896777089</v>
      </c>
      <c r="M1298" s="60">
        <v>38.0914987498548</v>
      </c>
      <c r="N1298" t="s">
        <v>14</v>
      </c>
      <c r="O1298" s="24">
        <f t="shared" si="85"/>
        <v>0</v>
      </c>
      <c r="P1298" s="163">
        <f t="shared" si="86"/>
        <v>0</v>
      </c>
      <c r="Q1298" s="166">
        <v>6</v>
      </c>
      <c r="R1298" s="166">
        <v>1</v>
      </c>
      <c r="S1298" s="166"/>
      <c r="T1298" s="20"/>
      <c r="U1298" s="20"/>
      <c r="V1298" s="20"/>
      <c r="W1298" s="20"/>
      <c r="X1298" s="20"/>
      <c r="Y1298" s="20"/>
      <c r="Z1298" s="6"/>
      <c r="AA1298" s="6"/>
      <c r="AB1298" s="111"/>
      <c r="AC1298" s="24"/>
      <c r="AI1298" s="111"/>
      <c r="AM1298" s="111"/>
    </row>
    <row r="1299" spans="1:39" x14ac:dyDescent="0.25">
      <c r="A1299" s="10"/>
      <c r="B1299" s="10"/>
      <c r="C1299" s="2" t="s">
        <v>694</v>
      </c>
      <c r="D1299" t="s">
        <v>1752</v>
      </c>
      <c r="E1299" s="38" t="s">
        <v>30</v>
      </c>
      <c r="F1299" s="38">
        <v>1</v>
      </c>
      <c r="G1299" s="41">
        <v>0.66988402818555481</v>
      </c>
      <c r="H1299" s="41"/>
      <c r="I1299" s="57" t="s">
        <v>9</v>
      </c>
      <c r="J1299" s="58">
        <v>3089.8867662399298</v>
      </c>
      <c r="K1299" s="59">
        <v>0.60461148681394905</v>
      </c>
      <c r="L1299" s="26">
        <f t="shared" si="84"/>
        <v>2.1164271918262187</v>
      </c>
      <c r="M1299" s="60"/>
      <c r="N1299" t="s">
        <v>29</v>
      </c>
      <c r="O1299" s="24">
        <f t="shared" si="85"/>
        <v>1</v>
      </c>
      <c r="P1299" s="163">
        <f t="shared" si="86"/>
        <v>1</v>
      </c>
      <c r="Q1299" s="166">
        <v>7</v>
      </c>
      <c r="R1299" s="166">
        <v>1</v>
      </c>
      <c r="S1299" s="166">
        <v>1</v>
      </c>
      <c r="T1299" s="20"/>
      <c r="U1299" s="20"/>
      <c r="V1299" s="20"/>
      <c r="W1299" s="20"/>
      <c r="X1299" s="20"/>
      <c r="Y1299" s="20"/>
      <c r="Z1299" s="6"/>
      <c r="AA1299" s="6"/>
      <c r="AB1299" s="111"/>
      <c r="AC1299" s="24"/>
      <c r="AI1299" s="111"/>
      <c r="AM1299" s="111"/>
    </row>
    <row r="1300" spans="1:39" x14ac:dyDescent="0.25">
      <c r="A1300" s="10"/>
      <c r="B1300" s="10"/>
      <c r="C1300" s="2" t="s">
        <v>694</v>
      </c>
      <c r="D1300" t="s">
        <v>1752</v>
      </c>
      <c r="E1300" s="38" t="s">
        <v>31</v>
      </c>
      <c r="F1300" s="38">
        <v>1</v>
      </c>
      <c r="G1300" s="41">
        <v>0.65268235638064609</v>
      </c>
      <c r="H1300" s="41"/>
      <c r="I1300" s="57" t="s">
        <v>9</v>
      </c>
      <c r="J1300" s="58">
        <v>3089.8867662399298</v>
      </c>
      <c r="K1300" s="59">
        <v>0.60461148681394905</v>
      </c>
      <c r="L1300" s="26">
        <f t="shared" si="84"/>
        <v>2.0620803430867607</v>
      </c>
      <c r="M1300" s="60"/>
      <c r="N1300" t="s">
        <v>29</v>
      </c>
      <c r="O1300" s="24">
        <f t="shared" si="85"/>
        <v>0</v>
      </c>
      <c r="P1300" s="163">
        <f t="shared" si="86"/>
        <v>1</v>
      </c>
      <c r="Q1300" s="166">
        <v>8</v>
      </c>
      <c r="R1300" s="166">
        <v>1</v>
      </c>
      <c r="S1300" s="166">
        <v>1</v>
      </c>
      <c r="T1300" s="20"/>
      <c r="U1300" s="20"/>
      <c r="V1300" s="20"/>
      <c r="W1300" s="20"/>
      <c r="X1300" s="20"/>
      <c r="Y1300" s="20"/>
      <c r="Z1300" s="6"/>
      <c r="AA1300" s="6"/>
      <c r="AB1300" s="111"/>
      <c r="AC1300" s="24"/>
      <c r="AI1300" s="111"/>
      <c r="AM1300" s="111"/>
    </row>
    <row r="1301" spans="1:39" x14ac:dyDescent="0.25">
      <c r="A1301" s="10"/>
      <c r="B1301" s="10"/>
      <c r="C1301" s="2" t="s">
        <v>694</v>
      </c>
      <c r="D1301" t="s">
        <v>1752</v>
      </c>
      <c r="E1301" s="38" t="s">
        <v>32</v>
      </c>
      <c r="F1301" s="38">
        <v>1</v>
      </c>
      <c r="G1301" s="41">
        <v>0.64818029541647626</v>
      </c>
      <c r="H1301" s="41"/>
      <c r="I1301" s="57" t="s">
        <v>9</v>
      </c>
      <c r="J1301" s="58">
        <v>3089.8867662399298</v>
      </c>
      <c r="K1301" s="59">
        <v>0.60461148681394905</v>
      </c>
      <c r="L1301" s="26">
        <f t="shared" ref="L1301" si="87">G1301*J1301/978</f>
        <v>2.0478565612933113</v>
      </c>
      <c r="M1301" s="60"/>
      <c r="N1301" t="s">
        <v>29</v>
      </c>
      <c r="O1301" s="24">
        <f t="shared" si="85"/>
        <v>0</v>
      </c>
      <c r="P1301" s="163">
        <f t="shared" si="86"/>
        <v>1</v>
      </c>
      <c r="Q1301" s="166">
        <v>9</v>
      </c>
      <c r="R1301" s="166">
        <v>1</v>
      </c>
      <c r="S1301" s="166">
        <v>1</v>
      </c>
      <c r="T1301" s="20"/>
      <c r="U1301" s="20"/>
      <c r="V1301" s="20"/>
      <c r="W1301" s="20"/>
      <c r="X1301" s="20"/>
      <c r="Y1301" s="20"/>
      <c r="Z1301" s="6"/>
      <c r="AA1301" s="6"/>
      <c r="AB1301" s="111"/>
      <c r="AC1301" s="24"/>
      <c r="AI1301" s="111"/>
      <c r="AM1301" s="111"/>
    </row>
    <row r="1302" spans="1:39" x14ac:dyDescent="0.25">
      <c r="A1302" s="10"/>
      <c r="B1302" s="10"/>
      <c r="C1302" s="2" t="s">
        <v>694</v>
      </c>
      <c r="D1302" t="s">
        <v>1834</v>
      </c>
      <c r="E1302" s="38" t="s">
        <v>30</v>
      </c>
      <c r="F1302" s="38">
        <v>1</v>
      </c>
      <c r="G1302" s="41">
        <v>0.64487291849255035</v>
      </c>
      <c r="H1302" s="41">
        <v>0.69398964825182208</v>
      </c>
      <c r="I1302" s="57" t="s">
        <v>9</v>
      </c>
      <c r="J1302" s="58">
        <v>3089.8867662399298</v>
      </c>
      <c r="K1302" s="59">
        <v>0.60461148681394905</v>
      </c>
      <c r="L1302" s="26">
        <v>2.0374072563973948</v>
      </c>
      <c r="M1302" s="60">
        <v>38.07848695188769</v>
      </c>
      <c r="N1302" t="s">
        <v>29</v>
      </c>
      <c r="O1302" s="24">
        <f t="shared" si="85"/>
        <v>1</v>
      </c>
      <c r="P1302" s="163">
        <f t="shared" si="86"/>
        <v>1</v>
      </c>
      <c r="Q1302" s="166">
        <v>10</v>
      </c>
      <c r="R1302" s="166">
        <v>1</v>
      </c>
      <c r="S1302" s="166">
        <v>1</v>
      </c>
      <c r="T1302" s="20"/>
      <c r="U1302" s="20"/>
      <c r="V1302" s="20"/>
      <c r="W1302" s="20"/>
      <c r="X1302" s="20"/>
      <c r="Y1302" s="20"/>
      <c r="Z1302" s="6"/>
      <c r="AA1302" s="6"/>
      <c r="AB1302" s="111"/>
      <c r="AC1302" s="24"/>
      <c r="AI1302" s="111"/>
      <c r="AM1302" s="111"/>
    </row>
    <row r="1303" spans="1:39" x14ac:dyDescent="0.25">
      <c r="A1303" s="10"/>
      <c r="B1303" s="10"/>
      <c r="C1303" s="2" t="s">
        <v>694</v>
      </c>
      <c r="D1303" t="s">
        <v>1834</v>
      </c>
      <c r="E1303" s="38" t="s">
        <v>31</v>
      </c>
      <c r="F1303" s="38">
        <v>1</v>
      </c>
      <c r="G1303" s="41">
        <v>0.67423637262733471</v>
      </c>
      <c r="H1303" s="41">
        <v>0.70182091367652855</v>
      </c>
      <c r="I1303" s="57" t="s">
        <v>9</v>
      </c>
      <c r="J1303" s="58">
        <v>3089.8867662399298</v>
      </c>
      <c r="K1303" s="59">
        <v>0.60461148681394905</v>
      </c>
      <c r="L1303" s="26">
        <v>2.1301779602237381</v>
      </c>
      <c r="M1303" s="60">
        <v>38.746880972615529</v>
      </c>
      <c r="N1303" t="s">
        <v>29</v>
      </c>
      <c r="O1303" s="24">
        <f t="shared" si="85"/>
        <v>0</v>
      </c>
      <c r="P1303" s="163">
        <f t="shared" si="86"/>
        <v>1</v>
      </c>
      <c r="Q1303" s="166">
        <v>11</v>
      </c>
      <c r="R1303" s="166">
        <v>1</v>
      </c>
      <c r="S1303" s="166">
        <v>1</v>
      </c>
      <c r="T1303" s="20"/>
      <c r="U1303" s="20"/>
      <c r="V1303" s="20"/>
      <c r="W1303" s="20"/>
      <c r="X1303" s="20"/>
      <c r="Y1303" s="20"/>
      <c r="Z1303" s="6"/>
      <c r="AA1303" s="6"/>
      <c r="AB1303" s="111"/>
      <c r="AC1303" s="24"/>
      <c r="AI1303" s="111"/>
      <c r="AM1303" s="111"/>
    </row>
    <row r="1304" spans="1:39" x14ac:dyDescent="0.25">
      <c r="A1304" s="10"/>
      <c r="B1304" s="10"/>
      <c r="C1304" s="2" t="s">
        <v>694</v>
      </c>
      <c r="D1304" t="s">
        <v>1834</v>
      </c>
      <c r="E1304" s="38" t="s">
        <v>32</v>
      </c>
      <c r="F1304" s="38">
        <v>1</v>
      </c>
      <c r="G1304" s="41">
        <v>0.66279345506284093</v>
      </c>
      <c r="H1304" s="41">
        <v>0.689671377261589</v>
      </c>
      <c r="I1304" s="57" t="s">
        <v>9</v>
      </c>
      <c r="J1304" s="58">
        <v>3089.8867662399298</v>
      </c>
      <c r="K1304" s="59">
        <v>0.60461148681394905</v>
      </c>
      <c r="L1304" s="26">
        <v>2.094025281747558</v>
      </c>
      <c r="M1304" s="60">
        <v>38.753767931288628</v>
      </c>
      <c r="N1304" t="s">
        <v>29</v>
      </c>
      <c r="O1304" s="24">
        <f t="shared" si="85"/>
        <v>0</v>
      </c>
      <c r="P1304" s="163">
        <f t="shared" si="86"/>
        <v>1</v>
      </c>
      <c r="Q1304" s="166">
        <v>12</v>
      </c>
      <c r="R1304" s="166">
        <v>1</v>
      </c>
      <c r="S1304" s="166">
        <v>1</v>
      </c>
      <c r="T1304" s="20"/>
      <c r="U1304" s="20"/>
      <c r="V1304" s="20"/>
      <c r="W1304" s="20"/>
      <c r="X1304" s="20"/>
      <c r="Y1304" s="20"/>
      <c r="Z1304" s="6"/>
      <c r="AA1304" s="6"/>
      <c r="AB1304" s="111"/>
      <c r="AC1304" s="24"/>
      <c r="AI1304" s="111"/>
      <c r="AM1304" s="111"/>
    </row>
    <row r="1305" spans="1:39" x14ac:dyDescent="0.25">
      <c r="A1305" s="10"/>
      <c r="B1305" s="10"/>
      <c r="C1305" s="2" t="s">
        <v>694</v>
      </c>
      <c r="D1305" t="s">
        <v>1834</v>
      </c>
      <c r="E1305" s="38" t="s">
        <v>33</v>
      </c>
      <c r="F1305" s="38">
        <v>1</v>
      </c>
      <c r="G1305" s="41">
        <v>0.63776426696144806</v>
      </c>
      <c r="H1305" s="41">
        <v>0.69448994299941036</v>
      </c>
      <c r="I1305" s="57" t="s">
        <v>9</v>
      </c>
      <c r="J1305" s="58">
        <v>3089.8867662399298</v>
      </c>
      <c r="K1305" s="59">
        <v>0.60461148681394905</v>
      </c>
      <c r="L1305" s="26">
        <v>2.0149482295142005</v>
      </c>
      <c r="M1305" s="60">
        <v>37.839237549563322</v>
      </c>
      <c r="N1305" t="s">
        <v>29</v>
      </c>
      <c r="O1305" s="24">
        <f t="shared" si="85"/>
        <v>0</v>
      </c>
      <c r="P1305" s="163">
        <f t="shared" si="86"/>
        <v>1</v>
      </c>
      <c r="Q1305" s="166">
        <v>13</v>
      </c>
      <c r="R1305" s="166">
        <v>1</v>
      </c>
      <c r="S1305" s="166">
        <v>1</v>
      </c>
      <c r="T1305" s="20"/>
      <c r="U1305" s="20"/>
      <c r="V1305" s="20"/>
      <c r="W1305" s="20"/>
      <c r="X1305" s="20"/>
      <c r="Y1305" s="20"/>
      <c r="Z1305" s="6"/>
      <c r="AA1305" s="6"/>
      <c r="AB1305" s="111"/>
      <c r="AC1305" s="24"/>
      <c r="AI1305" s="111"/>
      <c r="AM1305" s="111"/>
    </row>
    <row r="1306" spans="1:39" x14ac:dyDescent="0.25">
      <c r="A1306" s="10"/>
      <c r="B1306" s="10"/>
      <c r="C1306" s="2" t="s">
        <v>694</v>
      </c>
      <c r="D1306" t="s">
        <v>1834</v>
      </c>
      <c r="E1306" s="38" t="s">
        <v>33</v>
      </c>
      <c r="F1306" s="38">
        <v>2</v>
      </c>
      <c r="G1306" s="41">
        <v>0.65476606755717182</v>
      </c>
      <c r="H1306" s="41">
        <v>0.69132031562488638</v>
      </c>
      <c r="I1306" s="57" t="s">
        <v>9</v>
      </c>
      <c r="J1306" s="58">
        <v>3089.8867662399298</v>
      </c>
      <c r="K1306" s="59">
        <v>0.60461148681394905</v>
      </c>
      <c r="L1306" s="26">
        <v>2.0686636064702095</v>
      </c>
      <c r="M1306" s="60">
        <v>38.462542833294599</v>
      </c>
      <c r="N1306" t="s">
        <v>29</v>
      </c>
      <c r="O1306" s="24">
        <f t="shared" si="85"/>
        <v>0</v>
      </c>
      <c r="P1306" s="163">
        <f t="shared" si="86"/>
        <v>0</v>
      </c>
      <c r="Q1306" s="166">
        <v>14</v>
      </c>
      <c r="R1306" s="166">
        <v>1</v>
      </c>
      <c r="S1306" s="166">
        <v>1</v>
      </c>
      <c r="T1306" s="20"/>
      <c r="U1306" s="20"/>
      <c r="V1306" s="20"/>
      <c r="W1306" s="20"/>
      <c r="X1306" s="20"/>
      <c r="Y1306" s="20"/>
      <c r="Z1306" s="6"/>
      <c r="AA1306" s="6"/>
      <c r="AB1306" s="111"/>
      <c r="AC1306" s="24"/>
      <c r="AI1306" s="111"/>
      <c r="AM1306" s="111"/>
    </row>
    <row r="1307" spans="1:39" x14ac:dyDescent="0.25">
      <c r="A1307" s="10"/>
      <c r="B1307" s="10"/>
      <c r="C1307" s="2" t="s">
        <v>694</v>
      </c>
      <c r="D1307" t="s">
        <v>1834</v>
      </c>
      <c r="E1307" s="38" t="s">
        <v>34</v>
      </c>
      <c r="F1307" s="38">
        <v>1</v>
      </c>
      <c r="G1307" s="41">
        <v>0.64681968628579656</v>
      </c>
      <c r="H1307" s="41">
        <v>0.67984862162349846</v>
      </c>
      <c r="I1307" s="57" t="s">
        <v>9</v>
      </c>
      <c r="J1307" s="58">
        <v>3089.8867662399298</v>
      </c>
      <c r="K1307" s="59">
        <v>0.60461148681394905</v>
      </c>
      <c r="L1307" s="26">
        <v>2.0435578617565908</v>
      </c>
      <c r="M1307" s="60">
        <v>38.553117826352725</v>
      </c>
      <c r="N1307" t="s">
        <v>29</v>
      </c>
      <c r="O1307" s="24">
        <f t="shared" si="85"/>
        <v>0</v>
      </c>
      <c r="P1307" s="163">
        <f t="shared" si="86"/>
        <v>1</v>
      </c>
      <c r="Q1307" s="166">
        <v>15</v>
      </c>
      <c r="R1307" s="166">
        <v>1</v>
      </c>
      <c r="S1307" s="166">
        <v>1</v>
      </c>
      <c r="T1307" s="20"/>
      <c r="U1307" s="20"/>
      <c r="V1307" s="20"/>
      <c r="W1307" s="20"/>
      <c r="X1307" s="20"/>
      <c r="Y1307" s="20"/>
      <c r="Z1307" s="6"/>
      <c r="AA1307" s="6"/>
      <c r="AB1307" s="111"/>
      <c r="AC1307" s="24"/>
      <c r="AI1307" s="111"/>
      <c r="AM1307" s="111"/>
    </row>
    <row r="1308" spans="1:39" x14ac:dyDescent="0.25">
      <c r="A1308" s="10"/>
      <c r="B1308" s="10"/>
      <c r="C1308" s="2" t="s">
        <v>694</v>
      </c>
      <c r="D1308" t="s">
        <v>1834</v>
      </c>
      <c r="E1308" s="38" t="s">
        <v>518</v>
      </c>
      <c r="F1308" s="38">
        <v>1</v>
      </c>
      <c r="G1308" s="41">
        <v>0.65174262734584443</v>
      </c>
      <c r="H1308" s="41">
        <v>0.68349465654348518</v>
      </c>
      <c r="I1308" s="57" t="s">
        <v>9</v>
      </c>
      <c r="J1308" s="58">
        <v>3089.8867662399298</v>
      </c>
      <c r="K1308" s="59">
        <v>0.60461148681394905</v>
      </c>
      <c r="L1308" s="26">
        <v>2.0591113693562031</v>
      </c>
      <c r="M1308" s="60">
        <v>38.597782290531377</v>
      </c>
      <c r="N1308" t="s">
        <v>29</v>
      </c>
      <c r="O1308" s="24">
        <f t="shared" si="85"/>
        <v>0</v>
      </c>
      <c r="P1308" s="163">
        <f t="shared" si="86"/>
        <v>1</v>
      </c>
      <c r="Q1308" s="166">
        <v>16</v>
      </c>
      <c r="R1308" s="166">
        <v>1</v>
      </c>
      <c r="S1308" s="166">
        <v>1</v>
      </c>
      <c r="T1308" s="20"/>
      <c r="U1308" s="20"/>
      <c r="V1308" s="20"/>
      <c r="W1308" s="20"/>
      <c r="X1308" s="20"/>
      <c r="Y1308" s="20"/>
      <c r="Z1308" s="6"/>
      <c r="AA1308" s="6"/>
      <c r="AB1308" s="111"/>
      <c r="AC1308" s="24"/>
      <c r="AI1308" s="111"/>
      <c r="AM1308" s="111"/>
    </row>
    <row r="1309" spans="1:39" x14ac:dyDescent="0.25">
      <c r="A1309" s="10"/>
      <c r="B1309" s="10"/>
      <c r="C1309" s="2" t="s">
        <v>694</v>
      </c>
      <c r="D1309" t="s">
        <v>1835</v>
      </c>
      <c r="E1309" s="38" t="s">
        <v>30</v>
      </c>
      <c r="F1309" s="38">
        <v>1</v>
      </c>
      <c r="G1309" s="41">
        <v>0.6343127374215054</v>
      </c>
      <c r="H1309" s="41">
        <v>0.66302844540799166</v>
      </c>
      <c r="I1309" s="57" t="s">
        <v>9</v>
      </c>
      <c r="J1309" s="58">
        <v>3089.8867662399298</v>
      </c>
      <c r="K1309" s="59">
        <v>0.60461148681394905</v>
      </c>
      <c r="L1309" s="26">
        <v>2.0040434897915471</v>
      </c>
      <c r="M1309" s="60">
        <v>38.663561429967011</v>
      </c>
      <c r="N1309" t="s">
        <v>29</v>
      </c>
      <c r="O1309" s="24">
        <f t="shared" si="85"/>
        <v>1</v>
      </c>
      <c r="P1309" s="163">
        <f t="shared" si="86"/>
        <v>1</v>
      </c>
      <c r="Q1309" s="166">
        <v>17</v>
      </c>
      <c r="R1309" s="166">
        <v>1</v>
      </c>
      <c r="S1309" s="166">
        <v>1</v>
      </c>
      <c r="T1309" s="20"/>
      <c r="U1309" s="20"/>
      <c r="V1309" s="20"/>
      <c r="W1309" s="20"/>
      <c r="X1309" s="20"/>
      <c r="Y1309" s="20"/>
      <c r="Z1309" s="6"/>
      <c r="AA1309" s="6"/>
      <c r="AB1309" s="111"/>
      <c r="AC1309" s="24"/>
      <c r="AI1309" s="111"/>
      <c r="AM1309" s="111"/>
    </row>
    <row r="1310" spans="1:39" x14ac:dyDescent="0.25">
      <c r="A1310" s="10"/>
      <c r="B1310" s="10"/>
      <c r="C1310" s="2" t="s">
        <v>694</v>
      </c>
      <c r="D1310" t="s">
        <v>1835</v>
      </c>
      <c r="E1310" s="38" t="s">
        <v>30</v>
      </c>
      <c r="F1310" s="38">
        <v>2</v>
      </c>
      <c r="G1310" s="41">
        <v>0.65088092933204256</v>
      </c>
      <c r="H1310" s="41">
        <v>0.68259467208218849</v>
      </c>
      <c r="I1310" s="57" t="s">
        <v>9</v>
      </c>
      <c r="J1310" s="58">
        <v>3089.8867662399298</v>
      </c>
      <c r="K1310" s="59">
        <v>0.60461148681394905</v>
      </c>
      <c r="L1310" s="26">
        <v>2.056388926320067</v>
      </c>
      <c r="M1310" s="60">
        <v>38.597674112256009</v>
      </c>
      <c r="N1310" t="s">
        <v>29</v>
      </c>
      <c r="O1310" s="24">
        <f t="shared" si="85"/>
        <v>0</v>
      </c>
      <c r="P1310" s="163">
        <f t="shared" si="86"/>
        <v>0</v>
      </c>
      <c r="Q1310" s="166">
        <v>18</v>
      </c>
      <c r="R1310" s="166">
        <v>1</v>
      </c>
      <c r="S1310" s="166">
        <v>1</v>
      </c>
      <c r="T1310" s="20"/>
      <c r="U1310" s="20"/>
      <c r="V1310" s="20"/>
      <c r="W1310" s="20"/>
      <c r="X1310" s="20"/>
      <c r="Y1310" s="20"/>
      <c r="Z1310" s="6"/>
      <c r="AA1310" s="6"/>
      <c r="AB1310" s="111"/>
      <c r="AC1310" s="24"/>
      <c r="AI1310" s="111"/>
      <c r="AM1310" s="111"/>
    </row>
    <row r="1311" spans="1:39" x14ac:dyDescent="0.25">
      <c r="A1311" s="10"/>
      <c r="B1311" s="10"/>
      <c r="C1311" s="2" t="s">
        <v>694</v>
      </c>
      <c r="D1311" t="s">
        <v>1835</v>
      </c>
      <c r="E1311" s="38" t="s">
        <v>31</v>
      </c>
      <c r="F1311" s="38">
        <v>1</v>
      </c>
      <c r="G1311" s="41">
        <v>0.62793410633484159</v>
      </c>
      <c r="H1311" s="41">
        <v>0.67906959209831863</v>
      </c>
      <c r="I1311" s="57" t="s">
        <v>9</v>
      </c>
      <c r="J1311" s="58">
        <v>3089.8867662399298</v>
      </c>
      <c r="K1311" s="59">
        <v>0.60461148681394905</v>
      </c>
      <c r="L1311" s="26">
        <v>1.9838908846980818</v>
      </c>
      <c r="M1311" s="60">
        <v>37.979643030489164</v>
      </c>
      <c r="N1311" t="s">
        <v>29</v>
      </c>
      <c r="O1311" s="24">
        <f t="shared" si="85"/>
        <v>0</v>
      </c>
      <c r="P1311" s="163">
        <f t="shared" si="86"/>
        <v>1</v>
      </c>
      <c r="Q1311" s="166">
        <v>19</v>
      </c>
      <c r="R1311" s="166">
        <v>1</v>
      </c>
      <c r="S1311" s="166">
        <v>1</v>
      </c>
      <c r="T1311" s="20"/>
      <c r="U1311" s="20"/>
      <c r="V1311" s="20"/>
      <c r="W1311" s="20"/>
      <c r="X1311" s="20"/>
      <c r="Y1311" s="20"/>
      <c r="Z1311" s="6"/>
      <c r="AA1311" s="6"/>
      <c r="AB1311" s="111"/>
      <c r="AC1311" s="24"/>
      <c r="AI1311" s="111"/>
      <c r="AM1311" s="111"/>
    </row>
    <row r="1312" spans="1:39" x14ac:dyDescent="0.25">
      <c r="A1312" s="10"/>
      <c r="B1312" s="10"/>
      <c r="C1312" s="2" t="s">
        <v>694</v>
      </c>
      <c r="D1312" t="s">
        <v>1835</v>
      </c>
      <c r="E1312" s="38" t="s">
        <v>31</v>
      </c>
      <c r="F1312" s="38">
        <v>2</v>
      </c>
      <c r="G1312" s="41">
        <v>0.64677442632414484</v>
      </c>
      <c r="H1312" s="41">
        <v>0.6882441033320853</v>
      </c>
      <c r="I1312" s="57" t="s">
        <v>9</v>
      </c>
      <c r="J1312" s="58">
        <v>3089.8867662399298</v>
      </c>
      <c r="K1312" s="59">
        <v>0.60461148681394905</v>
      </c>
      <c r="L1312" s="26">
        <v>2.0434148677314905</v>
      </c>
      <c r="M1312" s="60">
        <v>38.305495594949122</v>
      </c>
      <c r="N1312" t="s">
        <v>29</v>
      </c>
      <c r="O1312" s="24">
        <f t="shared" si="85"/>
        <v>0</v>
      </c>
      <c r="P1312" s="163">
        <f t="shared" si="86"/>
        <v>0</v>
      </c>
      <c r="Q1312" s="166">
        <v>20</v>
      </c>
      <c r="R1312" s="166">
        <v>1</v>
      </c>
      <c r="S1312" s="166">
        <v>1</v>
      </c>
      <c r="T1312" s="20"/>
      <c r="U1312" s="20"/>
      <c r="V1312" s="20"/>
      <c r="W1312" s="20"/>
      <c r="X1312" s="20"/>
      <c r="Y1312" s="20"/>
      <c r="Z1312" s="6"/>
      <c r="AA1312" s="6"/>
      <c r="AB1312" s="111"/>
      <c r="AC1312" s="24"/>
      <c r="AI1312" s="111"/>
      <c r="AM1312" s="111"/>
    </row>
    <row r="1313" spans="1:39" x14ac:dyDescent="0.25">
      <c r="A1313" s="10"/>
      <c r="B1313" s="10"/>
      <c r="C1313" s="2" t="s">
        <v>694</v>
      </c>
      <c r="D1313" t="s">
        <v>1835</v>
      </c>
      <c r="E1313" s="38" t="s">
        <v>32</v>
      </c>
      <c r="F1313" s="38">
        <v>1</v>
      </c>
      <c r="G1313" s="41">
        <v>0.65743128730380951</v>
      </c>
      <c r="H1313" s="41">
        <v>0.69003907690039079</v>
      </c>
      <c r="I1313" s="57" t="s">
        <v>9</v>
      </c>
      <c r="J1313" s="58">
        <v>3089.8867662399298</v>
      </c>
      <c r="K1313" s="59">
        <v>0.60461148681394905</v>
      </c>
      <c r="L1313" s="26">
        <v>2.0770840842046239</v>
      </c>
      <c r="M1313" s="60">
        <v>38.581011854156934</v>
      </c>
      <c r="N1313" t="s">
        <v>29</v>
      </c>
      <c r="O1313" s="24">
        <f t="shared" si="85"/>
        <v>0</v>
      </c>
      <c r="P1313" s="163">
        <f t="shared" si="86"/>
        <v>1</v>
      </c>
      <c r="Q1313" s="166">
        <v>21</v>
      </c>
      <c r="R1313" s="166">
        <v>1</v>
      </c>
      <c r="S1313" s="166">
        <v>1</v>
      </c>
      <c r="T1313" s="20"/>
      <c r="U1313" s="20"/>
      <c r="V1313" s="20"/>
      <c r="W1313" s="20"/>
      <c r="X1313" s="20"/>
      <c r="Y1313" s="20"/>
      <c r="Z1313" s="6"/>
      <c r="AA1313" s="6"/>
      <c r="AB1313" s="111"/>
      <c r="AC1313" s="24"/>
      <c r="AI1313" s="111"/>
      <c r="AM1313" s="111"/>
    </row>
    <row r="1314" spans="1:39" x14ac:dyDescent="0.25">
      <c r="A1314" s="10"/>
      <c r="B1314" s="10"/>
      <c r="C1314" s="2" t="s">
        <v>694</v>
      </c>
      <c r="D1314" t="s">
        <v>1836</v>
      </c>
      <c r="E1314" s="38" t="s">
        <v>30</v>
      </c>
      <c r="F1314" s="38">
        <v>1</v>
      </c>
      <c r="G1314" s="41">
        <v>0.68010686539881171</v>
      </c>
      <c r="H1314" s="41">
        <v>0.70682513956419957</v>
      </c>
      <c r="I1314" s="57" t="s">
        <v>9</v>
      </c>
      <c r="J1314" s="58">
        <v>3089.8867662399298</v>
      </c>
      <c r="K1314" s="59">
        <v>0.60461148681394905</v>
      </c>
      <c r="L1314" s="26">
        <v>2.1487251564669831</v>
      </c>
      <c r="M1314" s="60">
        <v>38.778032956402122</v>
      </c>
      <c r="N1314" t="s">
        <v>29</v>
      </c>
      <c r="O1314" s="24">
        <f t="shared" si="85"/>
        <v>1</v>
      </c>
      <c r="P1314" s="163">
        <f t="shared" si="86"/>
        <v>1</v>
      </c>
      <c r="Q1314" s="166">
        <v>22</v>
      </c>
      <c r="R1314" s="166">
        <v>1</v>
      </c>
      <c r="S1314" s="166">
        <v>1</v>
      </c>
      <c r="T1314" s="20"/>
      <c r="U1314" s="20"/>
      <c r="V1314" s="20"/>
      <c r="W1314" s="20"/>
      <c r="X1314" s="20"/>
      <c r="Y1314" s="20"/>
      <c r="Z1314" s="6"/>
      <c r="AA1314" s="6"/>
      <c r="AB1314" s="111"/>
      <c r="AC1314" s="24"/>
      <c r="AI1314" s="111"/>
      <c r="AM1314" s="111"/>
    </row>
    <row r="1315" spans="1:39" x14ac:dyDescent="0.25">
      <c r="A1315" s="10"/>
      <c r="B1315" s="10"/>
      <c r="C1315" s="2" t="s">
        <v>694</v>
      </c>
      <c r="D1315" t="s">
        <v>1836</v>
      </c>
      <c r="E1315" s="38" t="s">
        <v>31</v>
      </c>
      <c r="F1315" s="38">
        <v>1</v>
      </c>
      <c r="G1315" s="41">
        <v>0.66947565543071164</v>
      </c>
      <c r="H1315" s="41">
        <v>0.70483497925768201</v>
      </c>
      <c r="I1315" s="57" t="s">
        <v>9</v>
      </c>
      <c r="J1315" s="58">
        <v>3089.8867662399298</v>
      </c>
      <c r="K1315" s="59">
        <v>0.60461148681394905</v>
      </c>
      <c r="L1315" s="26">
        <v>2.1151369816310419</v>
      </c>
      <c r="M1315" s="60">
        <v>38.519767499205017</v>
      </c>
      <c r="N1315" t="s">
        <v>29</v>
      </c>
      <c r="O1315" s="24">
        <f t="shared" si="85"/>
        <v>0</v>
      </c>
      <c r="P1315" s="163">
        <f t="shared" si="86"/>
        <v>1</v>
      </c>
      <c r="Q1315" s="166">
        <v>23</v>
      </c>
      <c r="R1315" s="166">
        <v>1</v>
      </c>
      <c r="S1315" s="166">
        <v>1</v>
      </c>
      <c r="T1315" s="20"/>
      <c r="U1315" s="20"/>
      <c r="V1315" s="20"/>
      <c r="W1315" s="20"/>
      <c r="X1315" s="20"/>
      <c r="Y1315" s="20"/>
      <c r="Z1315" s="6"/>
      <c r="AA1315" s="6"/>
      <c r="AB1315" s="111"/>
      <c r="AC1315" s="24"/>
      <c r="AI1315" s="111"/>
      <c r="AM1315" s="111"/>
    </row>
    <row r="1316" spans="1:39" x14ac:dyDescent="0.25">
      <c r="A1316" s="10"/>
      <c r="B1316" s="10"/>
      <c r="C1316" s="2" t="s">
        <v>694</v>
      </c>
      <c r="D1316" t="s">
        <v>1836</v>
      </c>
      <c r="E1316" s="38" t="s">
        <v>32</v>
      </c>
      <c r="F1316" s="38">
        <v>1</v>
      </c>
      <c r="G1316" s="41">
        <v>0.66883206634416037</v>
      </c>
      <c r="H1316" s="41">
        <v>0.70341519708608313</v>
      </c>
      <c r="I1316" s="57" t="s">
        <v>9</v>
      </c>
      <c r="J1316" s="58">
        <v>3089.8867662399298</v>
      </c>
      <c r="K1316" s="59">
        <v>0.60461148681394905</v>
      </c>
      <c r="L1316" s="26">
        <v>2.1131036305048343</v>
      </c>
      <c r="M1316" s="60">
        <v>38.540877277552546</v>
      </c>
      <c r="N1316" t="s">
        <v>29</v>
      </c>
      <c r="O1316" s="24">
        <f t="shared" si="85"/>
        <v>0</v>
      </c>
      <c r="P1316" s="163">
        <f t="shared" si="86"/>
        <v>1</v>
      </c>
      <c r="Q1316" s="166">
        <v>24</v>
      </c>
      <c r="R1316" s="166">
        <v>1</v>
      </c>
      <c r="S1316" s="166">
        <v>1</v>
      </c>
      <c r="T1316" s="20"/>
      <c r="U1316" s="20"/>
      <c r="V1316" s="20"/>
      <c r="W1316" s="20"/>
      <c r="X1316" s="20"/>
      <c r="Y1316" s="20"/>
      <c r="Z1316" s="6"/>
      <c r="AA1316" s="6"/>
      <c r="AB1316" s="111"/>
      <c r="AC1316" s="24"/>
      <c r="AI1316" s="111"/>
      <c r="AM1316" s="111"/>
    </row>
    <row r="1317" spans="1:39" x14ac:dyDescent="0.25">
      <c r="A1317" s="10"/>
      <c r="B1317" s="10"/>
      <c r="C1317" s="8"/>
      <c r="D1317" s="62"/>
      <c r="E1317" s="62"/>
      <c r="F1317" s="62"/>
      <c r="G1317" s="81"/>
      <c r="H1317" s="81"/>
      <c r="I1317" s="63"/>
      <c r="J1317" s="64"/>
      <c r="K1317" s="65"/>
      <c r="L1317" s="50"/>
      <c r="M1317" s="73"/>
      <c r="N1317" s="74"/>
      <c r="O1317" s="163"/>
      <c r="P1317" s="163"/>
      <c r="Q1317" s="169"/>
      <c r="R1317" s="169"/>
      <c r="S1317" s="169"/>
      <c r="T1317" s="93"/>
      <c r="U1317" s="93"/>
      <c r="V1317" s="93"/>
      <c r="W1317" s="93"/>
      <c r="X1317" s="93"/>
      <c r="Y1317" s="93"/>
      <c r="Z1317" s="97"/>
      <c r="AA1317" s="97"/>
      <c r="AB1317" s="111"/>
      <c r="AC1317" s="112"/>
      <c r="AD1317" s="112"/>
      <c r="AE1317" s="112"/>
      <c r="AF1317" s="112"/>
      <c r="AG1317" s="112"/>
      <c r="AH1317" s="112"/>
      <c r="AI1317" s="111"/>
      <c r="AJ1317" s="112"/>
      <c r="AK1317" s="112"/>
      <c r="AL1317" s="112"/>
      <c r="AM1317" s="111"/>
    </row>
    <row r="1318" spans="1:39" x14ac:dyDescent="0.25">
      <c r="A1318" s="10"/>
      <c r="B1318" s="10"/>
      <c r="C1318" s="2" t="s">
        <v>695</v>
      </c>
      <c r="D1318" s="51" t="s">
        <v>599</v>
      </c>
      <c r="E1318" s="38" t="s">
        <v>30</v>
      </c>
      <c r="F1318" s="38">
        <v>1</v>
      </c>
      <c r="G1318" s="41">
        <v>1.8130195244538951</v>
      </c>
      <c r="H1318" s="41">
        <v>1.7237788080360141</v>
      </c>
      <c r="I1318" s="57" t="s">
        <v>12</v>
      </c>
      <c r="J1318" s="58">
        <v>1696.80766954417</v>
      </c>
      <c r="K1318" s="59">
        <v>0.61279470700705407</v>
      </c>
      <c r="L1318" s="26">
        <f t="shared" si="84"/>
        <v>3.1455474786571509</v>
      </c>
      <c r="M1318" s="60">
        <v>39.715809160428229</v>
      </c>
      <c r="N1318" s="61" t="s">
        <v>29</v>
      </c>
      <c r="O1318" s="24">
        <f t="shared" si="85"/>
        <v>1</v>
      </c>
      <c r="P1318" s="163">
        <f t="shared" si="86"/>
        <v>1</v>
      </c>
      <c r="Q1318" s="166">
        <v>1</v>
      </c>
      <c r="R1318" s="166">
        <v>1</v>
      </c>
      <c r="S1318" s="166">
        <v>1</v>
      </c>
      <c r="T1318" s="27">
        <f>AVERAGE(L1318:L1326)</f>
        <v>3.0431722962791965</v>
      </c>
      <c r="U1318" s="27">
        <f>STDEVA(L1318:L1326)</f>
        <v>5.4641268437534779E-2</v>
      </c>
      <c r="V1318" s="24">
        <f>978*T1318/AA1318</f>
        <v>1488.111252880527</v>
      </c>
      <c r="W1318" s="24">
        <f>978*U1318/AA1318</f>
        <v>26.719580265954505</v>
      </c>
      <c r="X1318" s="27">
        <f>AVERAGE(M1318:M1326)</f>
        <v>39.253374873434808</v>
      </c>
      <c r="Y1318" s="27">
        <f>STDEVA(M1318:M1326)</f>
        <v>0.27355360163845355</v>
      </c>
      <c r="Z1318" s="6">
        <v>34</v>
      </c>
      <c r="AA1318" s="6">
        <v>2</v>
      </c>
      <c r="AB1318" s="111"/>
      <c r="AC1318" s="25">
        <f>SUM(O1318:O1326)</f>
        <v>1</v>
      </c>
      <c r="AD1318" s="25">
        <f>SUM(P1318:P1326)</f>
        <v>3</v>
      </c>
      <c r="AE1318" s="25">
        <f>SUM(R1318:R1326)</f>
        <v>9</v>
      </c>
      <c r="AF1318" s="24">
        <v>1</v>
      </c>
      <c r="AG1318" s="23">
        <v>3</v>
      </c>
      <c r="AH1318" s="25">
        <f>SUM(S1318:S1326)</f>
        <v>9</v>
      </c>
      <c r="AI1318" s="111"/>
      <c r="AJ1318" s="23">
        <v>1</v>
      </c>
      <c r="AM1318" s="111"/>
    </row>
    <row r="1319" spans="1:39" x14ac:dyDescent="0.25">
      <c r="A1319" s="10"/>
      <c r="B1319" s="10"/>
      <c r="C1319" s="2" t="s">
        <v>695</v>
      </c>
      <c r="D1319" s="51" t="s">
        <v>599</v>
      </c>
      <c r="E1319" s="38" t="s">
        <v>30</v>
      </c>
      <c r="F1319" s="38">
        <v>2</v>
      </c>
      <c r="G1319" s="41">
        <v>1.7451389855677757</v>
      </c>
      <c r="H1319" s="41">
        <v>1.7073647328347146</v>
      </c>
      <c r="I1319" s="57" t="s">
        <v>12</v>
      </c>
      <c r="J1319" s="58">
        <v>1696.80766954417</v>
      </c>
      <c r="K1319" s="59">
        <v>0.61279470700705407</v>
      </c>
      <c r="L1319" s="26">
        <f t="shared" si="84"/>
        <v>3.0277762935909349</v>
      </c>
      <c r="M1319" s="60">
        <v>39.154695136360061</v>
      </c>
      <c r="N1319" s="61" t="s">
        <v>29</v>
      </c>
      <c r="O1319" s="24">
        <f t="shared" si="85"/>
        <v>0</v>
      </c>
      <c r="P1319" s="163">
        <f t="shared" si="86"/>
        <v>0</v>
      </c>
      <c r="Q1319" s="166">
        <v>2</v>
      </c>
      <c r="R1319" s="166">
        <v>1</v>
      </c>
      <c r="S1319" s="166">
        <v>1</v>
      </c>
      <c r="T1319" s="20"/>
      <c r="U1319" s="20"/>
      <c r="V1319" s="20"/>
      <c r="W1319" s="20"/>
      <c r="X1319" s="20"/>
      <c r="Y1319" s="20"/>
      <c r="Z1319" s="6"/>
      <c r="AA1319" s="6"/>
      <c r="AB1319" s="111"/>
      <c r="AC1319" s="24"/>
      <c r="AI1319" s="111"/>
      <c r="AM1319" s="111"/>
    </row>
    <row r="1320" spans="1:39" x14ac:dyDescent="0.25">
      <c r="A1320" s="10"/>
      <c r="B1320" s="10"/>
      <c r="C1320" s="2" t="s">
        <v>695</v>
      </c>
      <c r="D1320" s="51" t="s">
        <v>599</v>
      </c>
      <c r="E1320" s="38" t="s">
        <v>30</v>
      </c>
      <c r="F1320" s="38">
        <v>3</v>
      </c>
      <c r="G1320" s="41">
        <v>1.7673828216821024</v>
      </c>
      <c r="H1320" s="41">
        <v>1.7075241157556269</v>
      </c>
      <c r="I1320" s="57" t="s">
        <v>12</v>
      </c>
      <c r="J1320" s="58">
        <v>1696.80766954417</v>
      </c>
      <c r="K1320" s="59">
        <v>0.61279470700705407</v>
      </c>
      <c r="L1320" s="26">
        <f t="shared" si="84"/>
        <v>3.0663688413607439</v>
      </c>
      <c r="M1320" s="60">
        <v>39.402279017414777</v>
      </c>
      <c r="N1320" s="61" t="s">
        <v>29</v>
      </c>
      <c r="O1320" s="24">
        <f t="shared" si="85"/>
        <v>0</v>
      </c>
      <c r="P1320" s="163">
        <f t="shared" si="86"/>
        <v>0</v>
      </c>
      <c r="Q1320" s="166">
        <v>3</v>
      </c>
      <c r="R1320" s="166">
        <v>1</v>
      </c>
      <c r="S1320" s="166">
        <v>1</v>
      </c>
      <c r="T1320" s="20"/>
      <c r="U1320" s="20"/>
      <c r="V1320" s="20"/>
      <c r="W1320" s="20"/>
      <c r="X1320" s="20"/>
      <c r="Y1320" s="20"/>
      <c r="Z1320" s="6"/>
      <c r="AA1320" s="6"/>
      <c r="AB1320" s="111"/>
      <c r="AC1320" s="24"/>
      <c r="AI1320" s="111"/>
      <c r="AM1320" s="111"/>
    </row>
    <row r="1321" spans="1:39" x14ac:dyDescent="0.25">
      <c r="A1321" s="10"/>
      <c r="B1321" s="10"/>
      <c r="C1321" s="2" t="s">
        <v>695</v>
      </c>
      <c r="D1321" s="51" t="s">
        <v>599</v>
      </c>
      <c r="E1321" s="38" t="s">
        <v>31</v>
      </c>
      <c r="F1321" s="38">
        <v>1</v>
      </c>
      <c r="G1321" s="41">
        <v>1.7279702394791909</v>
      </c>
      <c r="H1321" s="41">
        <v>1.6921358960476449</v>
      </c>
      <c r="I1321" s="57" t="s">
        <v>12</v>
      </c>
      <c r="J1321" s="58">
        <v>1696.80766954417</v>
      </c>
      <c r="K1321" s="59">
        <v>0.61279470700705407</v>
      </c>
      <c r="L1321" s="26">
        <f t="shared" si="84"/>
        <v>2.9979889111373899</v>
      </c>
      <c r="M1321" s="60">
        <v>39.136381883630769</v>
      </c>
      <c r="N1321" s="61" t="s">
        <v>29</v>
      </c>
      <c r="O1321" s="24">
        <f t="shared" si="85"/>
        <v>0</v>
      </c>
      <c r="P1321" s="163">
        <f t="shared" si="86"/>
        <v>1</v>
      </c>
      <c r="Q1321" s="166">
        <v>4</v>
      </c>
      <c r="R1321" s="166">
        <v>1</v>
      </c>
      <c r="S1321" s="166">
        <v>1</v>
      </c>
      <c r="T1321" s="20"/>
      <c r="U1321" s="20"/>
      <c r="V1321" s="20"/>
      <c r="W1321" s="20"/>
      <c r="X1321" s="20"/>
      <c r="Y1321" s="20"/>
      <c r="Z1321" s="6"/>
      <c r="AA1321" s="6"/>
      <c r="AB1321" s="111"/>
      <c r="AC1321" s="24"/>
      <c r="AI1321" s="111"/>
      <c r="AM1321" s="111"/>
    </row>
    <row r="1322" spans="1:39" x14ac:dyDescent="0.25">
      <c r="A1322" s="10"/>
      <c r="B1322" s="10"/>
      <c r="C1322" s="2" t="s">
        <v>695</v>
      </c>
      <c r="D1322" s="51" t="s">
        <v>599</v>
      </c>
      <c r="E1322" s="38" t="s">
        <v>31</v>
      </c>
      <c r="F1322" s="38">
        <v>2</v>
      </c>
      <c r="G1322" s="41">
        <v>1.7582297174979753</v>
      </c>
      <c r="H1322" s="41">
        <v>1.7129394465980485</v>
      </c>
      <c r="I1322" s="57" t="s">
        <v>12</v>
      </c>
      <c r="J1322" s="58">
        <v>1696.80766954417</v>
      </c>
      <c r="K1322" s="59">
        <v>0.61279470700705407</v>
      </c>
      <c r="L1322" s="26">
        <f t="shared" si="84"/>
        <v>3.0504884145920697</v>
      </c>
      <c r="M1322" s="60">
        <v>39.237820391805066</v>
      </c>
      <c r="N1322" s="61" t="s">
        <v>29</v>
      </c>
      <c r="O1322" s="24">
        <f t="shared" si="85"/>
        <v>0</v>
      </c>
      <c r="P1322" s="163">
        <f t="shared" si="86"/>
        <v>0</v>
      </c>
      <c r="Q1322" s="166">
        <v>5</v>
      </c>
      <c r="R1322" s="166">
        <v>1</v>
      </c>
      <c r="S1322" s="166">
        <v>1</v>
      </c>
      <c r="T1322" s="20"/>
      <c r="U1322" s="20"/>
      <c r="V1322" s="20"/>
      <c r="W1322" s="20"/>
      <c r="X1322" s="20"/>
      <c r="Y1322" s="20"/>
      <c r="Z1322" s="6"/>
      <c r="AA1322" s="6"/>
      <c r="AB1322" s="111"/>
      <c r="AC1322" s="24"/>
      <c r="AI1322" s="111"/>
      <c r="AM1322" s="111"/>
    </row>
    <row r="1323" spans="1:39" x14ac:dyDescent="0.25">
      <c r="A1323" s="10"/>
      <c r="B1323" s="10"/>
      <c r="C1323" s="2" t="s">
        <v>695</v>
      </c>
      <c r="D1323" s="51" t="s">
        <v>599</v>
      </c>
      <c r="E1323" s="38" t="s">
        <v>31</v>
      </c>
      <c r="F1323" s="38">
        <v>3</v>
      </c>
      <c r="G1323" s="41">
        <v>1.7800856629668862</v>
      </c>
      <c r="H1323" s="41">
        <v>1.7060560330686962</v>
      </c>
      <c r="I1323" s="57" t="s">
        <v>12</v>
      </c>
      <c r="J1323" s="58">
        <v>1696.80766954417</v>
      </c>
      <c r="K1323" s="59">
        <v>0.61279470700705407</v>
      </c>
      <c r="L1323" s="26">
        <f t="shared" si="84"/>
        <v>3.0884079809487024</v>
      </c>
      <c r="M1323" s="60">
        <v>39.559550948983372</v>
      </c>
      <c r="N1323" s="61" t="s">
        <v>29</v>
      </c>
      <c r="O1323" s="24">
        <f t="shared" si="85"/>
        <v>0</v>
      </c>
      <c r="P1323" s="163">
        <f t="shared" si="86"/>
        <v>0</v>
      </c>
      <c r="Q1323" s="166">
        <v>6</v>
      </c>
      <c r="R1323" s="166">
        <v>1</v>
      </c>
      <c r="S1323" s="166">
        <v>1</v>
      </c>
      <c r="T1323" s="20"/>
      <c r="U1323" s="20"/>
      <c r="V1323" s="20"/>
      <c r="W1323" s="20"/>
      <c r="X1323" s="20"/>
      <c r="Y1323" s="20"/>
      <c r="Z1323" s="6"/>
      <c r="AA1323" s="6"/>
      <c r="AB1323" s="111"/>
      <c r="AC1323" s="24"/>
      <c r="AI1323" s="111"/>
      <c r="AM1323" s="111"/>
    </row>
    <row r="1324" spans="1:39" x14ac:dyDescent="0.25">
      <c r="A1324" s="10"/>
      <c r="B1324" s="10"/>
      <c r="C1324" s="2" t="s">
        <v>695</v>
      </c>
      <c r="D1324" s="51" t="s">
        <v>599</v>
      </c>
      <c r="E1324" s="38" t="s">
        <v>32</v>
      </c>
      <c r="F1324" s="38">
        <v>1</v>
      </c>
      <c r="G1324" s="41">
        <v>1.7037758604694313</v>
      </c>
      <c r="H1324" s="41">
        <v>1.6960316378017184</v>
      </c>
      <c r="I1324" s="57" t="s">
        <v>12</v>
      </c>
      <c r="J1324" s="58">
        <v>1696.80766954417</v>
      </c>
      <c r="K1324" s="59">
        <v>0.61279470700705407</v>
      </c>
      <c r="L1324" s="26">
        <f t="shared" si="84"/>
        <v>2.9560122159803157</v>
      </c>
      <c r="M1324" s="60">
        <v>38.811255003309618</v>
      </c>
      <c r="N1324" s="61" t="s">
        <v>29</v>
      </c>
      <c r="O1324" s="24">
        <f t="shared" si="85"/>
        <v>0</v>
      </c>
      <c r="P1324" s="163">
        <f t="shared" si="86"/>
        <v>1</v>
      </c>
      <c r="Q1324" s="166">
        <v>7</v>
      </c>
      <c r="R1324" s="166">
        <v>1</v>
      </c>
      <c r="S1324" s="166">
        <v>1</v>
      </c>
      <c r="T1324" s="20"/>
      <c r="U1324" s="20"/>
      <c r="V1324" s="20"/>
      <c r="W1324" s="20"/>
      <c r="X1324" s="20"/>
      <c r="Y1324" s="20"/>
      <c r="Z1324" s="6"/>
      <c r="AA1324" s="6"/>
      <c r="AB1324" s="111"/>
      <c r="AC1324" s="24"/>
      <c r="AI1324" s="111"/>
      <c r="AM1324" s="111"/>
    </row>
    <row r="1325" spans="1:39" x14ac:dyDescent="0.25">
      <c r="A1325" s="10"/>
      <c r="B1325" s="10"/>
      <c r="C1325" s="2" t="s">
        <v>695</v>
      </c>
      <c r="D1325" s="51" t="s">
        <v>599</v>
      </c>
      <c r="E1325" s="38" t="s">
        <v>32</v>
      </c>
      <c r="F1325" s="38">
        <v>2</v>
      </c>
      <c r="G1325" s="41">
        <v>1.7537053805461564</v>
      </c>
      <c r="H1325" s="41">
        <v>1.7091095890410959</v>
      </c>
      <c r="I1325" s="57" t="s">
        <v>12</v>
      </c>
      <c r="J1325" s="58">
        <v>1696.80766954417</v>
      </c>
      <c r="K1325" s="59">
        <v>0.61279470700705407</v>
      </c>
      <c r="L1325" s="26">
        <f t="shared" si="84"/>
        <v>3.0426387932838401</v>
      </c>
      <c r="M1325" s="60">
        <v>39.231153671434846</v>
      </c>
      <c r="N1325" s="61" t="s">
        <v>29</v>
      </c>
      <c r="O1325" s="24">
        <f t="shared" si="85"/>
        <v>0</v>
      </c>
      <c r="P1325" s="163">
        <f t="shared" si="86"/>
        <v>0</v>
      </c>
      <c r="Q1325" s="166">
        <v>8</v>
      </c>
      <c r="R1325" s="166">
        <v>1</v>
      </c>
      <c r="S1325" s="166">
        <v>1</v>
      </c>
      <c r="T1325" s="20"/>
      <c r="U1325" s="20"/>
      <c r="V1325" s="20"/>
      <c r="W1325" s="20"/>
      <c r="X1325" s="20"/>
      <c r="Y1325" s="20"/>
      <c r="Z1325" s="6"/>
      <c r="AA1325" s="6"/>
      <c r="AB1325" s="111"/>
      <c r="AC1325" s="24"/>
      <c r="AI1325" s="111"/>
      <c r="AM1325" s="111"/>
    </row>
    <row r="1326" spans="1:39" x14ac:dyDescent="0.25">
      <c r="A1326" s="10"/>
      <c r="B1326" s="10"/>
      <c r="C1326" s="2" t="s">
        <v>695</v>
      </c>
      <c r="D1326" s="51" t="s">
        <v>599</v>
      </c>
      <c r="E1326" s="38" t="s">
        <v>32</v>
      </c>
      <c r="F1326" s="38">
        <v>3</v>
      </c>
      <c r="G1326" s="41">
        <v>1.7368077193687808</v>
      </c>
      <c r="H1326" s="41">
        <v>1.7098399116754073</v>
      </c>
      <c r="I1326" s="57" t="s">
        <v>12</v>
      </c>
      <c r="J1326" s="58">
        <v>1696.80766954417</v>
      </c>
      <c r="K1326" s="59">
        <v>0.61279470700705407</v>
      </c>
      <c r="L1326" s="26">
        <f t="shared" si="84"/>
        <v>3.0133217369616214</v>
      </c>
      <c r="M1326" s="60">
        <v>39.031428647546463</v>
      </c>
      <c r="N1326" s="61" t="s">
        <v>29</v>
      </c>
      <c r="O1326" s="24">
        <f t="shared" si="85"/>
        <v>0</v>
      </c>
      <c r="P1326" s="163">
        <f t="shared" si="86"/>
        <v>0</v>
      </c>
      <c r="Q1326" s="166">
        <v>9</v>
      </c>
      <c r="R1326" s="166">
        <v>1</v>
      </c>
      <c r="S1326" s="166">
        <v>1</v>
      </c>
      <c r="T1326" s="20"/>
      <c r="U1326" s="20"/>
      <c r="V1326" s="20"/>
      <c r="W1326" s="20"/>
      <c r="X1326" s="20"/>
      <c r="Y1326" s="20"/>
      <c r="Z1326" s="6"/>
      <c r="AA1326" s="6"/>
      <c r="AB1326" s="111"/>
      <c r="AC1326" s="24"/>
      <c r="AI1326" s="111"/>
      <c r="AM1326" s="111"/>
    </row>
    <row r="1327" spans="1:39" x14ac:dyDescent="0.25">
      <c r="A1327" s="10"/>
      <c r="B1327" s="10"/>
      <c r="C1327" s="8"/>
      <c r="D1327" s="66"/>
      <c r="E1327" s="66"/>
      <c r="F1327" s="66"/>
      <c r="G1327" s="81"/>
      <c r="H1327" s="81"/>
      <c r="I1327" s="63"/>
      <c r="J1327" s="64"/>
      <c r="K1327" s="65"/>
      <c r="L1327" s="50"/>
      <c r="M1327" s="73"/>
      <c r="N1327" s="74"/>
      <c r="O1327" s="163"/>
      <c r="P1327" s="163"/>
      <c r="Q1327" s="169"/>
      <c r="R1327" s="169"/>
      <c r="S1327" s="169"/>
      <c r="T1327" s="93"/>
      <c r="U1327" s="93"/>
      <c r="V1327" s="93"/>
      <c r="W1327" s="93"/>
      <c r="X1327" s="93"/>
      <c r="Y1327" s="93"/>
      <c r="Z1327" s="97"/>
      <c r="AA1327" s="97"/>
      <c r="AB1327" s="111"/>
      <c r="AC1327" s="112"/>
      <c r="AD1327" s="112"/>
      <c r="AE1327" s="112"/>
      <c r="AF1327" s="112"/>
      <c r="AG1327" s="112"/>
      <c r="AH1327" s="112"/>
      <c r="AI1327" s="111"/>
      <c r="AJ1327" s="112"/>
      <c r="AK1327" s="112"/>
      <c r="AL1327" s="112"/>
      <c r="AM1327" s="111"/>
    </row>
    <row r="1328" spans="1:39" x14ac:dyDescent="0.25">
      <c r="A1328" s="10"/>
      <c r="B1328" s="10"/>
      <c r="C1328" s="2" t="s">
        <v>696</v>
      </c>
      <c r="D1328" s="39" t="s">
        <v>600</v>
      </c>
      <c r="E1328" s="38" t="s">
        <v>30</v>
      </c>
      <c r="F1328" s="38">
        <v>1</v>
      </c>
      <c r="G1328" s="41">
        <v>1.7443330127764805</v>
      </c>
      <c r="H1328" s="41">
        <v>1.6387827938137876</v>
      </c>
      <c r="I1328" s="57" t="s">
        <v>12</v>
      </c>
      <c r="J1328" s="58">
        <v>1696.80766954417</v>
      </c>
      <c r="K1328" s="59">
        <v>0.61279470700705407</v>
      </c>
      <c r="L1328" s="26">
        <f t="shared" si="84"/>
        <v>3.0263779492006346</v>
      </c>
      <c r="M1328" s="60">
        <v>39.94816669765666</v>
      </c>
      <c r="N1328" s="61" t="s">
        <v>29</v>
      </c>
      <c r="O1328" s="24">
        <f t="shared" si="85"/>
        <v>1</v>
      </c>
      <c r="P1328" s="163">
        <f t="shared" si="86"/>
        <v>1</v>
      </c>
      <c r="Q1328" s="166">
        <v>1</v>
      </c>
      <c r="R1328" s="166">
        <v>1</v>
      </c>
      <c r="S1328" s="166">
        <v>1</v>
      </c>
      <c r="T1328" s="27">
        <f>AVERAGE(L1328:L1336)</f>
        <v>2.9485498383195781</v>
      </c>
      <c r="U1328" s="27">
        <f>STDEVA(L1328:L1336)</f>
        <v>7.4579947012594267E-2</v>
      </c>
      <c r="V1328" s="24">
        <f>978*T1328/AA1328</f>
        <v>1441.8408709382736</v>
      </c>
      <c r="W1328" s="24">
        <f>978*U1328/AA1328</f>
        <v>36.469594089158598</v>
      </c>
      <c r="X1328" s="27">
        <f>AVERAGE(M1328:M1336)</f>
        <v>39.635380973781622</v>
      </c>
      <c r="Y1328" s="27">
        <f>STDEVA(M1328:M1336)</f>
        <v>0.34186919729670956</v>
      </c>
      <c r="Z1328" s="6" t="s">
        <v>18</v>
      </c>
      <c r="AA1328" s="6">
        <v>2</v>
      </c>
      <c r="AB1328" s="111"/>
      <c r="AC1328" s="25">
        <f>SUM(O1328:O1336)</f>
        <v>1</v>
      </c>
      <c r="AD1328" s="25">
        <f>SUM(P1328:P1336)</f>
        <v>3</v>
      </c>
      <c r="AE1328" s="25">
        <f>SUM(R1328:R1336)</f>
        <v>9</v>
      </c>
      <c r="AF1328" s="24">
        <v>1</v>
      </c>
      <c r="AG1328" s="23">
        <v>3</v>
      </c>
      <c r="AH1328" s="25">
        <f>SUM(S1328:S1336)</f>
        <v>9</v>
      </c>
      <c r="AI1328" s="111"/>
      <c r="AJ1328" s="23">
        <v>1</v>
      </c>
      <c r="AM1328" s="111"/>
    </row>
    <row r="1329" spans="1:39" x14ac:dyDescent="0.25">
      <c r="A1329" s="10"/>
      <c r="B1329" s="10"/>
      <c r="C1329" s="2" t="s">
        <v>696</v>
      </c>
      <c r="D1329" s="39" t="s">
        <v>600</v>
      </c>
      <c r="E1329" s="38" t="s">
        <v>30</v>
      </c>
      <c r="F1329" s="38">
        <v>2</v>
      </c>
      <c r="G1329" s="41">
        <v>1.7501965681513345</v>
      </c>
      <c r="H1329" s="41">
        <v>1.6378551672114658</v>
      </c>
      <c r="I1329" s="57" t="s">
        <v>12</v>
      </c>
      <c r="J1329" s="58">
        <v>1696.80766954417</v>
      </c>
      <c r="K1329" s="59">
        <v>0.61279470700705407</v>
      </c>
      <c r="L1329" s="26">
        <f t="shared" si="84"/>
        <v>3.0365510838947545</v>
      </c>
      <c r="M1329" s="60">
        <v>40.024208891909872</v>
      </c>
      <c r="N1329" s="61" t="s">
        <v>29</v>
      </c>
      <c r="O1329" s="24">
        <f t="shared" si="85"/>
        <v>0</v>
      </c>
      <c r="P1329" s="163">
        <f t="shared" si="86"/>
        <v>0</v>
      </c>
      <c r="Q1329" s="166">
        <v>2</v>
      </c>
      <c r="R1329" s="166">
        <v>1</v>
      </c>
      <c r="S1329" s="166">
        <v>1</v>
      </c>
      <c r="T1329" s="20"/>
      <c r="U1329" s="20"/>
      <c r="V1329" s="20"/>
      <c r="W1329" s="20"/>
      <c r="X1329" s="20"/>
      <c r="Y1329" s="20"/>
      <c r="Z1329" s="6"/>
      <c r="AA1329" s="6"/>
      <c r="AB1329" s="111"/>
      <c r="AC1329" s="24"/>
      <c r="AI1329" s="111"/>
      <c r="AM1329" s="111"/>
    </row>
    <row r="1330" spans="1:39" x14ac:dyDescent="0.25">
      <c r="A1330" s="10"/>
      <c r="B1330" s="10"/>
      <c r="C1330" s="2" t="s">
        <v>696</v>
      </c>
      <c r="D1330" s="39" t="s">
        <v>600</v>
      </c>
      <c r="E1330" s="38" t="s">
        <v>30</v>
      </c>
      <c r="F1330" s="38">
        <v>3</v>
      </c>
      <c r="G1330" s="41">
        <v>1.7598134843222155</v>
      </c>
      <c r="H1330" s="41">
        <v>1.6387723144378328</v>
      </c>
      <c r="I1330" s="57" t="s">
        <v>12</v>
      </c>
      <c r="J1330" s="58">
        <v>1696.80766954417</v>
      </c>
      <c r="K1330" s="59">
        <v>0.61279470700705407</v>
      </c>
      <c r="L1330" s="26">
        <f t="shared" si="84"/>
        <v>3.0532362138703313</v>
      </c>
      <c r="M1330" s="60">
        <v>40.119417225339063</v>
      </c>
      <c r="N1330" s="61" t="s">
        <v>29</v>
      </c>
      <c r="O1330" s="24">
        <f t="shared" si="85"/>
        <v>0</v>
      </c>
      <c r="P1330" s="163">
        <f t="shared" si="86"/>
        <v>0</v>
      </c>
      <c r="Q1330" s="166">
        <v>3</v>
      </c>
      <c r="R1330" s="166">
        <v>1</v>
      </c>
      <c r="S1330" s="166">
        <v>1</v>
      </c>
      <c r="T1330" s="20"/>
      <c r="U1330" s="20"/>
      <c r="V1330" s="20"/>
      <c r="W1330" s="20"/>
      <c r="X1330" s="20"/>
      <c r="Y1330" s="20"/>
      <c r="Z1330" s="6"/>
      <c r="AA1330" s="6"/>
      <c r="AB1330" s="111"/>
      <c r="AC1330" s="24"/>
      <c r="AI1330" s="111"/>
      <c r="AM1330" s="111"/>
    </row>
    <row r="1331" spans="1:39" x14ac:dyDescent="0.25">
      <c r="A1331" s="10"/>
      <c r="B1331" s="10"/>
      <c r="C1331" s="2" t="s">
        <v>696</v>
      </c>
      <c r="D1331" s="39" t="s">
        <v>600</v>
      </c>
      <c r="E1331" s="38" t="s">
        <v>31</v>
      </c>
      <c r="F1331" s="38">
        <v>1</v>
      </c>
      <c r="G1331" s="41">
        <v>1.6831985147858375</v>
      </c>
      <c r="H1331" s="41">
        <v>1.6204432205612378</v>
      </c>
      <c r="I1331" s="57" t="s">
        <v>12</v>
      </c>
      <c r="J1331" s="58">
        <v>1696.80766954417</v>
      </c>
      <c r="K1331" s="59">
        <v>0.61279470700705407</v>
      </c>
      <c r="L1331" s="26">
        <f t="shared" si="84"/>
        <v>2.920310991057224</v>
      </c>
      <c r="M1331" s="60">
        <v>39.471764798825539</v>
      </c>
      <c r="N1331" s="61" t="s">
        <v>29</v>
      </c>
      <c r="O1331" s="24">
        <f t="shared" si="85"/>
        <v>0</v>
      </c>
      <c r="P1331" s="163">
        <f t="shared" si="86"/>
        <v>1</v>
      </c>
      <c r="Q1331" s="166">
        <v>4</v>
      </c>
      <c r="R1331" s="166">
        <v>1</v>
      </c>
      <c r="S1331" s="166">
        <v>1</v>
      </c>
      <c r="T1331" s="20"/>
      <c r="U1331" s="20"/>
      <c r="V1331" s="20"/>
      <c r="W1331" s="20"/>
      <c r="X1331" s="20"/>
      <c r="Y1331" s="20"/>
      <c r="Z1331" s="6"/>
      <c r="AA1331" s="6"/>
      <c r="AB1331" s="111"/>
      <c r="AC1331" s="24"/>
      <c r="AI1331" s="111"/>
      <c r="AM1331" s="111"/>
    </row>
    <row r="1332" spans="1:39" x14ac:dyDescent="0.25">
      <c r="A1332" s="10"/>
      <c r="B1332" s="10"/>
      <c r="C1332" s="2" t="s">
        <v>696</v>
      </c>
      <c r="D1332" s="39" t="s">
        <v>600</v>
      </c>
      <c r="E1332" s="38" t="s">
        <v>31</v>
      </c>
      <c r="F1332" s="38">
        <v>2</v>
      </c>
      <c r="G1332" s="41">
        <v>1.6514101184068892</v>
      </c>
      <c r="H1332" s="41">
        <v>1.6086216415163781</v>
      </c>
      <c r="I1332" s="57" t="s">
        <v>12</v>
      </c>
      <c r="J1332" s="58">
        <v>1696.80766954417</v>
      </c>
      <c r="K1332" s="59">
        <v>0.61279470700705407</v>
      </c>
      <c r="L1332" s="26">
        <f t="shared" si="84"/>
        <v>2.8651588491571118</v>
      </c>
      <c r="M1332" s="60">
        <v>39.240880533412657</v>
      </c>
      <c r="N1332" s="61" t="s">
        <v>29</v>
      </c>
      <c r="O1332" s="24">
        <f t="shared" si="85"/>
        <v>0</v>
      </c>
      <c r="P1332" s="163">
        <f t="shared" si="86"/>
        <v>0</v>
      </c>
      <c r="Q1332" s="166">
        <v>5</v>
      </c>
      <c r="R1332" s="166">
        <v>1</v>
      </c>
      <c r="S1332" s="166">
        <v>1</v>
      </c>
      <c r="T1332" s="20"/>
      <c r="U1332" s="20"/>
      <c r="V1332" s="20"/>
      <c r="W1332" s="20"/>
      <c r="X1332" s="20"/>
      <c r="Y1332" s="20"/>
      <c r="Z1332" s="6"/>
      <c r="AA1332" s="6"/>
      <c r="AB1332" s="111"/>
      <c r="AC1332" s="24"/>
      <c r="AI1332" s="111"/>
      <c r="AM1332" s="111"/>
    </row>
    <row r="1333" spans="1:39" x14ac:dyDescent="0.25">
      <c r="A1333" s="10"/>
      <c r="B1333" s="10"/>
      <c r="C1333" s="2" t="s">
        <v>696</v>
      </c>
      <c r="D1333" s="39" t="s">
        <v>600</v>
      </c>
      <c r="E1333" s="38" t="s">
        <v>31</v>
      </c>
      <c r="F1333" s="38">
        <v>3</v>
      </c>
      <c r="G1333" s="41">
        <v>1.6582505579136217</v>
      </c>
      <c r="H1333" s="41">
        <v>1.6114448163602182</v>
      </c>
      <c r="I1333" s="57" t="s">
        <v>12</v>
      </c>
      <c r="J1333" s="58">
        <v>1696.80766954417</v>
      </c>
      <c r="K1333" s="59">
        <v>0.61279470700705407</v>
      </c>
      <c r="L1333" s="26">
        <f t="shared" si="84"/>
        <v>2.8770268555150635</v>
      </c>
      <c r="M1333" s="60">
        <v>39.287766847641151</v>
      </c>
      <c r="N1333" s="61" t="s">
        <v>29</v>
      </c>
      <c r="O1333" s="24">
        <f t="shared" si="85"/>
        <v>0</v>
      </c>
      <c r="P1333" s="163">
        <f t="shared" si="86"/>
        <v>0</v>
      </c>
      <c r="Q1333" s="166">
        <v>6</v>
      </c>
      <c r="R1333" s="166">
        <v>1</v>
      </c>
      <c r="S1333" s="166">
        <v>1</v>
      </c>
      <c r="T1333" s="20"/>
      <c r="U1333" s="20"/>
      <c r="V1333" s="20"/>
      <c r="W1333" s="20"/>
      <c r="X1333" s="20"/>
      <c r="Y1333" s="20"/>
      <c r="Z1333" s="6"/>
      <c r="AA1333" s="6"/>
      <c r="AB1333" s="111"/>
      <c r="AC1333" s="24"/>
      <c r="AI1333" s="111"/>
      <c r="AM1333" s="111"/>
    </row>
    <row r="1334" spans="1:39" x14ac:dyDescent="0.25">
      <c r="A1334" s="10"/>
      <c r="B1334" s="10"/>
      <c r="C1334" s="2" t="s">
        <v>696</v>
      </c>
      <c r="D1334" s="39" t="s">
        <v>600</v>
      </c>
      <c r="E1334" s="38" t="s">
        <v>32</v>
      </c>
      <c r="F1334" s="38">
        <v>1</v>
      </c>
      <c r="G1334" s="41">
        <v>1.7129076507810082</v>
      </c>
      <c r="H1334" s="41">
        <v>1.6206798463945384</v>
      </c>
      <c r="I1334" s="57" t="s">
        <v>12</v>
      </c>
      <c r="J1334" s="58">
        <v>1696.80766954417</v>
      </c>
      <c r="K1334" s="59">
        <v>0.61279470700705407</v>
      </c>
      <c r="L1334" s="26">
        <f t="shared" si="84"/>
        <v>2.9718556636667706</v>
      </c>
      <c r="M1334" s="60">
        <v>39.810730487401855</v>
      </c>
      <c r="N1334" s="61" t="s">
        <v>29</v>
      </c>
      <c r="O1334" s="24">
        <f t="shared" si="85"/>
        <v>0</v>
      </c>
      <c r="P1334" s="163">
        <f t="shared" si="86"/>
        <v>1</v>
      </c>
      <c r="Q1334" s="166">
        <v>7</v>
      </c>
      <c r="R1334" s="166">
        <v>1</v>
      </c>
      <c r="S1334" s="166">
        <v>1</v>
      </c>
      <c r="T1334" s="20"/>
      <c r="U1334" s="20"/>
      <c r="V1334" s="20"/>
      <c r="W1334" s="20"/>
      <c r="X1334" s="20"/>
      <c r="Y1334" s="20"/>
      <c r="Z1334" s="6"/>
      <c r="AA1334" s="6"/>
      <c r="AB1334" s="111"/>
      <c r="AC1334" s="24"/>
      <c r="AI1334" s="111"/>
      <c r="AM1334" s="111"/>
    </row>
    <row r="1335" spans="1:39" x14ac:dyDescent="0.25">
      <c r="A1335" s="10"/>
      <c r="B1335" s="10"/>
      <c r="C1335" s="2" t="s">
        <v>696</v>
      </c>
      <c r="D1335" s="39" t="s">
        <v>600</v>
      </c>
      <c r="E1335" s="38" t="s">
        <v>32</v>
      </c>
      <c r="F1335" s="38">
        <v>2</v>
      </c>
      <c r="G1335" s="41">
        <v>1.6733838870501487</v>
      </c>
      <c r="H1335" s="41">
        <v>1.6093650068524441</v>
      </c>
      <c r="I1335" s="57" t="s">
        <v>12</v>
      </c>
      <c r="J1335" s="58">
        <v>1696.80766954417</v>
      </c>
      <c r="K1335" s="59">
        <v>0.61279470700705407</v>
      </c>
      <c r="L1335" s="26">
        <f t="shared" si="84"/>
        <v>2.9032828360310097</v>
      </c>
      <c r="M1335" s="60">
        <v>39.491605364130479</v>
      </c>
      <c r="N1335" s="61" t="s">
        <v>29</v>
      </c>
      <c r="O1335" s="24">
        <f t="shared" si="85"/>
        <v>0</v>
      </c>
      <c r="P1335" s="163">
        <f t="shared" si="86"/>
        <v>0</v>
      </c>
      <c r="Q1335" s="166">
        <v>8</v>
      </c>
      <c r="R1335" s="166">
        <v>1</v>
      </c>
      <c r="S1335" s="166">
        <v>1</v>
      </c>
      <c r="T1335" s="20"/>
      <c r="U1335" s="20"/>
      <c r="V1335" s="20"/>
      <c r="W1335" s="20"/>
      <c r="X1335" s="20"/>
      <c r="Y1335" s="20"/>
      <c r="Z1335" s="6"/>
      <c r="AA1335" s="6"/>
      <c r="AB1335" s="111"/>
      <c r="AC1335" s="24"/>
      <c r="AI1335" s="111"/>
      <c r="AM1335" s="111"/>
    </row>
    <row r="1336" spans="1:39" x14ac:dyDescent="0.25">
      <c r="A1336" s="10"/>
      <c r="B1336" s="10"/>
      <c r="C1336" s="2" t="s">
        <v>696</v>
      </c>
      <c r="D1336" s="39" t="s">
        <v>600</v>
      </c>
      <c r="E1336" s="38" t="s">
        <v>32</v>
      </c>
      <c r="F1336" s="38">
        <v>3</v>
      </c>
      <c r="G1336" s="41">
        <v>1.6617787005796349</v>
      </c>
      <c r="H1336" s="41">
        <v>1.611912283111294</v>
      </c>
      <c r="I1336" s="57" t="s">
        <v>12</v>
      </c>
      <c r="J1336" s="58">
        <v>1696.80766954417</v>
      </c>
      <c r="K1336" s="59">
        <v>0.61279470700705407</v>
      </c>
      <c r="L1336" s="26">
        <f t="shared" si="84"/>
        <v>2.8831481024833026</v>
      </c>
      <c r="M1336" s="60">
        <v>39.323887917717393</v>
      </c>
      <c r="N1336" s="61" t="s">
        <v>29</v>
      </c>
      <c r="O1336" s="24">
        <f t="shared" si="85"/>
        <v>0</v>
      </c>
      <c r="P1336" s="163">
        <f t="shared" si="86"/>
        <v>0</v>
      </c>
      <c r="Q1336" s="166">
        <v>9</v>
      </c>
      <c r="R1336" s="166">
        <v>1</v>
      </c>
      <c r="S1336" s="166">
        <v>1</v>
      </c>
      <c r="T1336" s="20"/>
      <c r="U1336" s="20"/>
      <c r="V1336" s="20"/>
      <c r="W1336" s="20"/>
      <c r="X1336" s="20"/>
      <c r="Y1336" s="20"/>
      <c r="Z1336" s="6"/>
      <c r="AA1336" s="6"/>
      <c r="AB1336" s="111"/>
      <c r="AC1336" s="24"/>
      <c r="AI1336" s="111"/>
      <c r="AM1336" s="111"/>
    </row>
    <row r="1337" spans="1:39" x14ac:dyDescent="0.25">
      <c r="A1337" s="10"/>
      <c r="B1337" s="10"/>
      <c r="C1337" s="8"/>
      <c r="D1337" s="66"/>
      <c r="E1337" s="66"/>
      <c r="F1337" s="66"/>
      <c r="G1337" s="81"/>
      <c r="H1337" s="81"/>
      <c r="I1337" s="63"/>
      <c r="J1337" s="64"/>
      <c r="K1337" s="65"/>
      <c r="L1337" s="50"/>
      <c r="M1337" s="73"/>
      <c r="N1337" s="74"/>
      <c r="O1337" s="163"/>
      <c r="P1337" s="163"/>
      <c r="Q1337" s="169"/>
      <c r="R1337" s="169"/>
      <c r="S1337" s="169"/>
      <c r="T1337" s="93"/>
      <c r="U1337" s="93"/>
      <c r="V1337" s="93"/>
      <c r="W1337" s="93"/>
      <c r="X1337" s="93"/>
      <c r="Y1337" s="93"/>
      <c r="Z1337" s="97"/>
      <c r="AA1337" s="97"/>
      <c r="AB1337" s="111"/>
      <c r="AC1337" s="112"/>
      <c r="AD1337" s="112"/>
      <c r="AE1337" s="112"/>
      <c r="AF1337" s="112"/>
      <c r="AG1337" s="112"/>
      <c r="AH1337" s="112"/>
      <c r="AI1337" s="111"/>
      <c r="AJ1337" s="112"/>
      <c r="AK1337" s="112"/>
      <c r="AL1337" s="112"/>
      <c r="AM1337" s="111"/>
    </row>
    <row r="1338" spans="1:39" x14ac:dyDescent="0.25">
      <c r="A1338" s="10"/>
      <c r="B1338" s="10"/>
      <c r="C1338" s="2" t="s">
        <v>697</v>
      </c>
      <c r="D1338" s="39" t="s">
        <v>601</v>
      </c>
      <c r="E1338" s="38" t="s">
        <v>30</v>
      </c>
      <c r="F1338" s="38">
        <v>1</v>
      </c>
      <c r="G1338" s="41">
        <v>1.6138694919335419</v>
      </c>
      <c r="H1338" s="41">
        <v>1.590502565033822</v>
      </c>
      <c r="I1338" s="57" t="s">
        <v>12</v>
      </c>
      <c r="J1338" s="58">
        <v>1696.80766954417</v>
      </c>
      <c r="K1338" s="59">
        <v>0.61279470700705407</v>
      </c>
      <c r="L1338" s="26">
        <f t="shared" ref="L1338:L1419" si="88">G1338*J1338/978</f>
        <v>2.8000267193826045</v>
      </c>
      <c r="M1338" s="60">
        <v>39.010349471980064</v>
      </c>
      <c r="N1338" s="61" t="s">
        <v>29</v>
      </c>
      <c r="O1338" s="24">
        <f t="shared" si="85"/>
        <v>1</v>
      </c>
      <c r="P1338" s="163">
        <f t="shared" si="86"/>
        <v>1</v>
      </c>
      <c r="Q1338" s="166">
        <v>1</v>
      </c>
      <c r="R1338" s="166">
        <v>1</v>
      </c>
      <c r="S1338" s="166">
        <v>1</v>
      </c>
      <c r="T1338" s="27">
        <f>AVERAGE(L1338:L1347)</f>
        <v>2.7385735918225018</v>
      </c>
      <c r="U1338" s="27">
        <f>STDEVA(L1338:L1347)</f>
        <v>6.3451201015644165E-2</v>
      </c>
      <c r="V1338" s="24">
        <f>978*T1338/AA1338</f>
        <v>1339.1624864012033</v>
      </c>
      <c r="W1338" s="24">
        <f>978*U1338/AA1338</f>
        <v>31.027637296649996</v>
      </c>
      <c r="X1338" s="27">
        <f>AVERAGE(M1338:M1347)</f>
        <v>38.931534367445188</v>
      </c>
      <c r="Y1338" s="27">
        <f>STDEVA(M1338:M1347)</f>
        <v>0.20766105740996074</v>
      </c>
      <c r="Z1338" s="6">
        <v>34</v>
      </c>
      <c r="AA1338" s="6">
        <v>2</v>
      </c>
      <c r="AB1338" s="111"/>
      <c r="AC1338" s="25">
        <f>SUM(O1338:O1347)</f>
        <v>2</v>
      </c>
      <c r="AD1338" s="25">
        <f>SUM(P1338:P1347)</f>
        <v>3</v>
      </c>
      <c r="AE1338" s="25">
        <f>SUM(R1338:R1347)</f>
        <v>10</v>
      </c>
      <c r="AF1338" s="24">
        <v>2</v>
      </c>
      <c r="AG1338" s="23">
        <v>3</v>
      </c>
      <c r="AH1338" s="25">
        <f>SUM(S1338:S1347)</f>
        <v>10</v>
      </c>
      <c r="AI1338" s="111"/>
      <c r="AJ1338" s="23">
        <v>1</v>
      </c>
      <c r="AM1338" s="111"/>
    </row>
    <row r="1339" spans="1:39" x14ac:dyDescent="0.25">
      <c r="A1339" s="10"/>
      <c r="B1339" s="10"/>
      <c r="C1339" s="2" t="s">
        <v>697</v>
      </c>
      <c r="D1339" s="39" t="s">
        <v>601</v>
      </c>
      <c r="E1339" s="38" t="s">
        <v>30</v>
      </c>
      <c r="F1339" s="38">
        <v>2</v>
      </c>
      <c r="G1339" s="41">
        <v>1.6012372348782402</v>
      </c>
      <c r="H1339" s="41">
        <v>1.5649396735273242</v>
      </c>
      <c r="I1339" s="57" t="s">
        <v>12</v>
      </c>
      <c r="J1339" s="58">
        <v>1696.80766954417</v>
      </c>
      <c r="K1339" s="59">
        <v>0.61279470700705407</v>
      </c>
      <c r="L1339" s="26">
        <f t="shared" si="88"/>
        <v>2.7781100418211633</v>
      </c>
      <c r="M1339" s="60">
        <v>39.175349435571761</v>
      </c>
      <c r="N1339" s="61" t="s">
        <v>29</v>
      </c>
      <c r="O1339" s="24">
        <f t="shared" si="85"/>
        <v>0</v>
      </c>
      <c r="P1339" s="163">
        <f t="shared" si="86"/>
        <v>0</v>
      </c>
      <c r="Q1339" s="166">
        <v>2</v>
      </c>
      <c r="R1339" s="166">
        <v>1</v>
      </c>
      <c r="S1339" s="166">
        <v>1</v>
      </c>
      <c r="T1339" s="20"/>
      <c r="U1339" s="20"/>
      <c r="V1339" s="20"/>
      <c r="W1339" s="20"/>
      <c r="X1339" s="20"/>
      <c r="Y1339" s="20"/>
      <c r="Z1339" s="6"/>
      <c r="AA1339" s="6"/>
      <c r="AB1339" s="111"/>
      <c r="AC1339" s="24"/>
      <c r="AI1339" s="111"/>
      <c r="AM1339" s="111"/>
    </row>
    <row r="1340" spans="1:39" x14ac:dyDescent="0.25">
      <c r="A1340" s="10"/>
      <c r="B1340" s="10"/>
      <c r="C1340" s="2" t="s">
        <v>697</v>
      </c>
      <c r="D1340" s="39" t="s">
        <v>601</v>
      </c>
      <c r="E1340" s="38" t="s">
        <v>30</v>
      </c>
      <c r="F1340" s="38">
        <v>3</v>
      </c>
      <c r="G1340" s="41">
        <v>1.5987233105877172</v>
      </c>
      <c r="H1340" s="41">
        <v>1.5742603994593782</v>
      </c>
      <c r="I1340" s="57" t="s">
        <v>12</v>
      </c>
      <c r="J1340" s="58">
        <v>1696.80766954417</v>
      </c>
      <c r="K1340" s="59">
        <v>0.61279470700705407</v>
      </c>
      <c r="L1340" s="26">
        <f t="shared" si="88"/>
        <v>2.7737484405769783</v>
      </c>
      <c r="M1340" s="60">
        <v>39.026889707137258</v>
      </c>
      <c r="N1340" s="61" t="s">
        <v>29</v>
      </c>
      <c r="O1340" s="24">
        <f t="shared" si="85"/>
        <v>0</v>
      </c>
      <c r="P1340" s="163">
        <f t="shared" si="86"/>
        <v>0</v>
      </c>
      <c r="Q1340" s="166">
        <v>3</v>
      </c>
      <c r="R1340" s="166">
        <v>1</v>
      </c>
      <c r="S1340" s="166">
        <v>1</v>
      </c>
      <c r="T1340" s="20"/>
      <c r="U1340" s="20"/>
      <c r="V1340" s="20"/>
      <c r="W1340" s="20"/>
      <c r="X1340" s="20"/>
      <c r="Y1340" s="20"/>
      <c r="Z1340" s="6"/>
      <c r="AA1340" s="6"/>
      <c r="AB1340" s="111"/>
      <c r="AC1340" s="24"/>
      <c r="AI1340" s="111"/>
      <c r="AM1340" s="111"/>
    </row>
    <row r="1341" spans="1:39" x14ac:dyDescent="0.25">
      <c r="A1341" s="10"/>
      <c r="B1341" s="10"/>
      <c r="C1341" s="2" t="s">
        <v>697</v>
      </c>
      <c r="D1341" s="39" t="s">
        <v>601</v>
      </c>
      <c r="E1341" s="38" t="s">
        <v>30</v>
      </c>
      <c r="F1341" s="38">
        <v>4</v>
      </c>
      <c r="G1341" s="41">
        <v>1.6413120988828145</v>
      </c>
      <c r="H1341" s="41">
        <v>1.6103339634530562</v>
      </c>
      <c r="I1341" s="57" t="s">
        <v>12</v>
      </c>
      <c r="J1341" s="58">
        <v>1696.80766954417</v>
      </c>
      <c r="K1341" s="59">
        <v>0.61279470700705407</v>
      </c>
      <c r="L1341" s="26">
        <f t="shared" si="88"/>
        <v>2.8476390158486695</v>
      </c>
      <c r="M1341" s="60">
        <v>39.098804057292725</v>
      </c>
      <c r="N1341" s="61" t="s">
        <v>29</v>
      </c>
      <c r="O1341" s="24">
        <f t="shared" si="85"/>
        <v>0</v>
      </c>
      <c r="P1341" s="163">
        <f t="shared" si="86"/>
        <v>0</v>
      </c>
      <c r="Q1341" s="166">
        <v>4</v>
      </c>
      <c r="R1341" s="166">
        <v>1</v>
      </c>
      <c r="S1341" s="166">
        <v>1</v>
      </c>
      <c r="T1341" s="20"/>
      <c r="U1341" s="20"/>
      <c r="V1341" s="20"/>
      <c r="W1341" s="20"/>
      <c r="X1341" s="20"/>
      <c r="Y1341" s="20"/>
      <c r="Z1341" s="6"/>
      <c r="AA1341" s="6"/>
      <c r="AB1341" s="111"/>
      <c r="AC1341" s="24"/>
      <c r="AI1341" s="111"/>
      <c r="AM1341" s="111"/>
    </row>
    <row r="1342" spans="1:39" x14ac:dyDescent="0.25">
      <c r="A1342" s="10"/>
      <c r="B1342" s="10"/>
      <c r="C1342" s="2" t="s">
        <v>697</v>
      </c>
      <c r="D1342" s="39" t="s">
        <v>602</v>
      </c>
      <c r="E1342" s="38" t="s">
        <v>30</v>
      </c>
      <c r="F1342" s="38">
        <v>3</v>
      </c>
      <c r="G1342" s="41">
        <v>1.5127416724900999</v>
      </c>
      <c r="H1342" s="41">
        <v>1.5178416807182245</v>
      </c>
      <c r="I1342" s="57" t="s">
        <v>12</v>
      </c>
      <c r="J1342" s="58">
        <v>1696.80766954417</v>
      </c>
      <c r="K1342" s="59">
        <v>0.61279470700705407</v>
      </c>
      <c r="L1342" s="26">
        <f t="shared" si="88"/>
        <v>2.6245722616771747</v>
      </c>
      <c r="M1342" s="60">
        <v>38.653386722239972</v>
      </c>
      <c r="N1342" s="61" t="s">
        <v>29</v>
      </c>
      <c r="O1342" s="24">
        <f t="shared" si="85"/>
        <v>1</v>
      </c>
      <c r="P1342" s="163">
        <f t="shared" si="86"/>
        <v>0</v>
      </c>
      <c r="Q1342" s="166">
        <v>5</v>
      </c>
      <c r="R1342" s="166">
        <v>1</v>
      </c>
      <c r="S1342" s="166">
        <v>1</v>
      </c>
      <c r="T1342" s="20"/>
      <c r="U1342" s="20"/>
      <c r="V1342" s="20"/>
      <c r="W1342" s="20"/>
      <c r="X1342" s="20"/>
      <c r="Y1342" s="20"/>
      <c r="Z1342" s="6"/>
      <c r="AA1342" s="6"/>
      <c r="AB1342" s="111"/>
      <c r="AC1342" s="24"/>
      <c r="AI1342" s="111"/>
      <c r="AM1342" s="111"/>
    </row>
    <row r="1343" spans="1:39" x14ac:dyDescent="0.25">
      <c r="A1343" s="10"/>
      <c r="B1343" s="10"/>
      <c r="C1343" s="2" t="s">
        <v>697</v>
      </c>
      <c r="D1343" s="39" t="s">
        <v>602</v>
      </c>
      <c r="E1343" s="38" t="s">
        <v>30</v>
      </c>
      <c r="F1343" s="38">
        <v>2</v>
      </c>
      <c r="G1343" s="41">
        <v>1.5535604301890369</v>
      </c>
      <c r="H1343" s="41">
        <v>1.5305445177066503</v>
      </c>
      <c r="I1343" s="57" t="s">
        <v>12</v>
      </c>
      <c r="J1343" s="58">
        <v>1696.80766954417</v>
      </c>
      <c r="K1343" s="59">
        <v>0.61279470700705407</v>
      </c>
      <c r="L1343" s="26">
        <f t="shared" si="88"/>
        <v>2.6953918742792409</v>
      </c>
      <c r="M1343" s="60">
        <v>39.017106178591291</v>
      </c>
      <c r="N1343" s="61" t="s">
        <v>29</v>
      </c>
      <c r="O1343" s="24">
        <f t="shared" si="85"/>
        <v>0</v>
      </c>
      <c r="P1343" s="163">
        <f t="shared" si="86"/>
        <v>0</v>
      </c>
      <c r="Q1343" s="166">
        <v>6</v>
      </c>
      <c r="R1343" s="166">
        <v>1</v>
      </c>
      <c r="S1343" s="166">
        <v>1</v>
      </c>
      <c r="T1343" s="20"/>
      <c r="U1343" s="20"/>
      <c r="V1343" s="20"/>
      <c r="W1343" s="20"/>
      <c r="X1343" s="20"/>
      <c r="Y1343" s="20"/>
      <c r="Z1343" s="6"/>
      <c r="AA1343" s="6"/>
      <c r="AB1343" s="111"/>
      <c r="AC1343" s="24"/>
      <c r="AI1343" s="111"/>
      <c r="AM1343" s="111"/>
    </row>
    <row r="1344" spans="1:39" x14ac:dyDescent="0.25">
      <c r="A1344" s="10"/>
      <c r="B1344" s="10"/>
      <c r="C1344" s="2" t="s">
        <v>697</v>
      </c>
      <c r="D1344" s="39" t="s">
        <v>602</v>
      </c>
      <c r="E1344" s="38" t="s">
        <v>30</v>
      </c>
      <c r="F1344" s="38">
        <v>1</v>
      </c>
      <c r="G1344" s="41">
        <v>1.550875486381323</v>
      </c>
      <c r="H1344" s="41">
        <v>1.5168684532716636</v>
      </c>
      <c r="I1344" s="57" t="s">
        <v>12</v>
      </c>
      <c r="J1344" s="58">
        <v>1696.80766954417</v>
      </c>
      <c r="K1344" s="59">
        <v>0.61279470700705407</v>
      </c>
      <c r="L1344" s="26">
        <f t="shared" si="88"/>
        <v>2.6907335580775809</v>
      </c>
      <c r="M1344" s="60">
        <v>39.16039179575904</v>
      </c>
      <c r="N1344" s="61" t="s">
        <v>29</v>
      </c>
      <c r="O1344" s="24">
        <f t="shared" si="85"/>
        <v>0</v>
      </c>
      <c r="P1344" s="163">
        <f t="shared" si="86"/>
        <v>1</v>
      </c>
      <c r="Q1344" s="166">
        <v>7</v>
      </c>
      <c r="R1344" s="166">
        <v>1</v>
      </c>
      <c r="S1344" s="166">
        <v>1</v>
      </c>
      <c r="T1344" s="20"/>
      <c r="U1344" s="20"/>
      <c r="V1344" s="20"/>
      <c r="W1344" s="20"/>
      <c r="X1344" s="20"/>
      <c r="Y1344" s="20"/>
      <c r="Z1344" s="6"/>
      <c r="AA1344" s="6"/>
      <c r="AB1344" s="111"/>
      <c r="AC1344" s="24"/>
      <c r="AI1344" s="111"/>
      <c r="AM1344" s="111"/>
    </row>
    <row r="1345" spans="1:39" x14ac:dyDescent="0.25">
      <c r="A1345" s="10"/>
      <c r="B1345" s="10"/>
      <c r="C1345" s="2" t="s">
        <v>697</v>
      </c>
      <c r="D1345" s="39" t="s">
        <v>602</v>
      </c>
      <c r="E1345" s="38" t="s">
        <v>31</v>
      </c>
      <c r="F1345" s="38">
        <v>2</v>
      </c>
      <c r="G1345" s="41">
        <v>1.5745936577825659</v>
      </c>
      <c r="H1345" s="41">
        <v>1.5665256550218341</v>
      </c>
      <c r="I1345" s="57" t="s">
        <v>12</v>
      </c>
      <c r="J1345" s="58">
        <v>1696.80766954417</v>
      </c>
      <c r="K1345" s="59">
        <v>0.61279470700705407</v>
      </c>
      <c r="L1345" s="26">
        <f t="shared" si="88"/>
        <v>2.7318840439070207</v>
      </c>
      <c r="M1345" s="60">
        <v>38.822819466318002</v>
      </c>
      <c r="N1345" s="61" t="s">
        <v>29</v>
      </c>
      <c r="O1345" s="24">
        <f t="shared" si="85"/>
        <v>0</v>
      </c>
      <c r="P1345" s="163">
        <f t="shared" si="86"/>
        <v>0</v>
      </c>
      <c r="Q1345" s="166">
        <v>8</v>
      </c>
      <c r="R1345" s="166">
        <v>1</v>
      </c>
      <c r="S1345" s="166">
        <v>1</v>
      </c>
      <c r="T1345" s="20"/>
      <c r="U1345" s="20"/>
      <c r="V1345" s="20"/>
      <c r="W1345" s="20"/>
      <c r="X1345" s="20"/>
      <c r="Y1345" s="20"/>
      <c r="Z1345" s="6"/>
      <c r="AA1345" s="6"/>
      <c r="AB1345" s="111"/>
      <c r="AC1345" s="24"/>
      <c r="AI1345" s="111"/>
      <c r="AM1345" s="111"/>
    </row>
    <row r="1346" spans="1:39" x14ac:dyDescent="0.25">
      <c r="A1346" s="10"/>
      <c r="B1346" s="10"/>
      <c r="C1346" s="2" t="s">
        <v>697</v>
      </c>
      <c r="D1346" s="39" t="s">
        <v>602</v>
      </c>
      <c r="E1346" s="38" t="s">
        <v>31</v>
      </c>
      <c r="F1346" s="38">
        <v>3</v>
      </c>
      <c r="G1346" s="41">
        <v>1.5677707976394442</v>
      </c>
      <c r="H1346" s="41">
        <v>1.5674086518269637</v>
      </c>
      <c r="I1346" s="57" t="s">
        <v>12</v>
      </c>
      <c r="J1346" s="58">
        <v>1696.80766954417</v>
      </c>
      <c r="K1346" s="59">
        <v>0.61279470700705407</v>
      </c>
      <c r="L1346" s="26">
        <f t="shared" si="88"/>
        <v>2.7200465373435478</v>
      </c>
      <c r="M1346" s="60">
        <v>38.725134353595003</v>
      </c>
      <c r="N1346" s="61" t="s">
        <v>29</v>
      </c>
      <c r="O1346" s="24">
        <f t="shared" si="85"/>
        <v>0</v>
      </c>
      <c r="P1346" s="163">
        <f t="shared" si="86"/>
        <v>0</v>
      </c>
      <c r="Q1346" s="166">
        <v>9</v>
      </c>
      <c r="R1346" s="166">
        <v>1</v>
      </c>
      <c r="S1346" s="166">
        <v>1</v>
      </c>
      <c r="T1346" s="20"/>
      <c r="U1346" s="20"/>
      <c r="V1346" s="20"/>
      <c r="W1346" s="20"/>
      <c r="X1346" s="20"/>
      <c r="Y1346" s="20"/>
      <c r="Z1346" s="6"/>
      <c r="AA1346" s="6"/>
      <c r="AB1346" s="111"/>
      <c r="AC1346" s="24"/>
      <c r="AI1346" s="111"/>
      <c r="AM1346" s="111"/>
    </row>
    <row r="1347" spans="1:39" x14ac:dyDescent="0.25">
      <c r="A1347" s="10"/>
      <c r="B1347" s="10"/>
      <c r="C1347" s="2" t="s">
        <v>697</v>
      </c>
      <c r="D1347" s="39" t="s">
        <v>602</v>
      </c>
      <c r="E1347" s="38" t="s">
        <v>31</v>
      </c>
      <c r="F1347" s="38">
        <v>1</v>
      </c>
      <c r="G1347" s="41">
        <v>1.569809376609995</v>
      </c>
      <c r="H1347" s="41">
        <v>1.5773334662943759</v>
      </c>
      <c r="I1347" s="57" t="s">
        <v>12</v>
      </c>
      <c r="J1347" s="58">
        <v>1696.80766954417</v>
      </c>
      <c r="K1347" s="59">
        <v>0.61279470700705407</v>
      </c>
      <c r="L1347" s="26">
        <f t="shared" si="88"/>
        <v>2.7235834253110345</v>
      </c>
      <c r="M1347" s="60">
        <v>38.625112485966717</v>
      </c>
      <c r="N1347" s="61" t="s">
        <v>29</v>
      </c>
      <c r="O1347" s="24">
        <f t="shared" si="85"/>
        <v>0</v>
      </c>
      <c r="P1347" s="163">
        <f t="shared" si="86"/>
        <v>1</v>
      </c>
      <c r="Q1347" s="166">
        <v>10</v>
      </c>
      <c r="R1347" s="166">
        <v>1</v>
      </c>
      <c r="S1347" s="166">
        <v>1</v>
      </c>
      <c r="T1347" s="20"/>
      <c r="U1347" s="20"/>
      <c r="V1347" s="20"/>
      <c r="W1347" s="20"/>
      <c r="X1347" s="20"/>
      <c r="Y1347" s="20"/>
      <c r="Z1347" s="6"/>
      <c r="AA1347" s="6"/>
      <c r="AB1347" s="111"/>
      <c r="AC1347" s="24"/>
      <c r="AI1347" s="111"/>
      <c r="AM1347" s="111"/>
    </row>
    <row r="1348" spans="1:39" x14ac:dyDescent="0.25">
      <c r="A1348" s="10"/>
      <c r="B1348" s="10"/>
      <c r="C1348" s="8"/>
      <c r="D1348" s="66"/>
      <c r="E1348" s="66"/>
      <c r="F1348" s="66"/>
      <c r="G1348" s="81"/>
      <c r="H1348" s="81"/>
      <c r="I1348" s="63"/>
      <c r="J1348" s="64"/>
      <c r="K1348" s="65"/>
      <c r="L1348" s="50"/>
      <c r="M1348" s="73"/>
      <c r="N1348" s="74"/>
      <c r="O1348" s="163"/>
      <c r="P1348" s="163"/>
      <c r="Q1348" s="169"/>
      <c r="R1348" s="169"/>
      <c r="S1348" s="169"/>
      <c r="T1348" s="93"/>
      <c r="U1348" s="93"/>
      <c r="V1348" s="93"/>
      <c r="W1348" s="93"/>
      <c r="X1348" s="93"/>
      <c r="Y1348" s="93"/>
      <c r="Z1348" s="97"/>
      <c r="AA1348" s="97"/>
      <c r="AB1348" s="111"/>
      <c r="AC1348" s="112"/>
      <c r="AD1348" s="112"/>
      <c r="AE1348" s="112"/>
      <c r="AF1348" s="112"/>
      <c r="AG1348" s="112"/>
      <c r="AH1348" s="112"/>
      <c r="AI1348" s="111"/>
      <c r="AJ1348" s="112"/>
      <c r="AK1348" s="112"/>
      <c r="AL1348" s="112"/>
      <c r="AM1348" s="111"/>
    </row>
    <row r="1349" spans="1:39" x14ac:dyDescent="0.25">
      <c r="A1349" s="10"/>
      <c r="B1349" s="10"/>
      <c r="C1349" s="2" t="s">
        <v>698</v>
      </c>
      <c r="D1349" s="51" t="s">
        <v>603</v>
      </c>
      <c r="E1349" s="38" t="s">
        <v>30</v>
      </c>
      <c r="F1349" s="38">
        <v>1</v>
      </c>
      <c r="G1349" s="41">
        <v>1.2233595064498037</v>
      </c>
      <c r="H1349" s="41">
        <v>1.2060728744939271</v>
      </c>
      <c r="I1349" s="57" t="s">
        <v>12</v>
      </c>
      <c r="J1349" s="58">
        <v>1696.80766954417</v>
      </c>
      <c r="K1349" s="59">
        <v>0.61279470700705407</v>
      </c>
      <c r="L1349" s="26">
        <f t="shared" si="88"/>
        <v>2.1225008109957026</v>
      </c>
      <c r="M1349" s="60">
        <v>39.003348164977048</v>
      </c>
      <c r="N1349" s="61" t="s">
        <v>29</v>
      </c>
      <c r="O1349" s="24">
        <f t="shared" si="85"/>
        <v>1</v>
      </c>
      <c r="P1349" s="163">
        <f t="shared" si="86"/>
        <v>1</v>
      </c>
      <c r="Q1349" s="166">
        <v>1</v>
      </c>
      <c r="R1349" s="166">
        <v>1</v>
      </c>
      <c r="S1349" s="166">
        <v>1</v>
      </c>
      <c r="T1349" s="27">
        <f>AVERAGE(L1349:L1360)</f>
        <v>2.1924151793520115</v>
      </c>
      <c r="U1349" s="27">
        <f>STDEVA(L1349:L1360)</f>
        <v>3.7060553937834084E-2</v>
      </c>
      <c r="V1349" s="24">
        <f>978*T1349/AA1349</f>
        <v>1072.0910227031336</v>
      </c>
      <c r="W1349" s="24">
        <f>978*U1349/AA1349</f>
        <v>18.122610875600866</v>
      </c>
      <c r="X1349" s="27">
        <f>AVERAGE(M1349:M1360)</f>
        <v>39.300758908207989</v>
      </c>
      <c r="Y1349" s="27">
        <f>STDEVA(M1349:M1360)</f>
        <v>0.21488193862853866</v>
      </c>
      <c r="Z1349" s="6">
        <v>34</v>
      </c>
      <c r="AA1349" s="6">
        <v>2</v>
      </c>
      <c r="AB1349" s="111"/>
      <c r="AC1349" s="25">
        <f>SUM(O1349:O1360)</f>
        <v>2</v>
      </c>
      <c r="AD1349" s="25">
        <f>SUM(P1349:P1360)</f>
        <v>5</v>
      </c>
      <c r="AE1349" s="25">
        <f>SUM(R1349:R1360)</f>
        <v>12</v>
      </c>
      <c r="AF1349" s="24">
        <v>2</v>
      </c>
      <c r="AG1349" s="23">
        <v>5</v>
      </c>
      <c r="AH1349" s="25">
        <f>SUM(S1349:S1360)</f>
        <v>12</v>
      </c>
      <c r="AI1349" s="111"/>
      <c r="AJ1349" s="23">
        <v>1</v>
      </c>
      <c r="AM1349" s="111"/>
    </row>
    <row r="1350" spans="1:39" x14ac:dyDescent="0.25">
      <c r="A1350" s="10"/>
      <c r="B1350" s="10"/>
      <c r="C1350" s="2" t="s">
        <v>698</v>
      </c>
      <c r="D1350" s="51" t="s">
        <v>603</v>
      </c>
      <c r="E1350" s="38" t="s">
        <v>31</v>
      </c>
      <c r="F1350" s="38">
        <v>1</v>
      </c>
      <c r="G1350" s="41">
        <v>1.2479755612665471</v>
      </c>
      <c r="H1350" s="41">
        <v>1.224921449919534</v>
      </c>
      <c r="I1350" s="57" t="s">
        <v>12</v>
      </c>
      <c r="J1350" s="58">
        <v>1696.80766954417</v>
      </c>
      <c r="K1350" s="59">
        <v>0.61279470700705407</v>
      </c>
      <c r="L1350" s="26">
        <f t="shared" si="88"/>
        <v>2.1652091040498642</v>
      </c>
      <c r="M1350" s="60">
        <v>39.090728536593325</v>
      </c>
      <c r="N1350" s="61" t="s">
        <v>29</v>
      </c>
      <c r="O1350" s="24">
        <f t="shared" si="85"/>
        <v>0</v>
      </c>
      <c r="P1350" s="163">
        <f t="shared" si="86"/>
        <v>1</v>
      </c>
      <c r="Q1350" s="166">
        <v>2</v>
      </c>
      <c r="R1350" s="166">
        <v>1</v>
      </c>
      <c r="S1350" s="166">
        <v>1</v>
      </c>
      <c r="T1350" s="20"/>
      <c r="U1350" s="20"/>
      <c r="V1350" s="20"/>
      <c r="W1350" s="20"/>
      <c r="X1350" s="20"/>
      <c r="Y1350" s="20"/>
      <c r="Z1350" s="6"/>
      <c r="AA1350" s="6"/>
      <c r="AB1350" s="111"/>
      <c r="AC1350" s="24"/>
      <c r="AI1350" s="111"/>
      <c r="AM1350" s="111"/>
    </row>
    <row r="1351" spans="1:39" x14ac:dyDescent="0.25">
      <c r="A1351" s="10"/>
      <c r="B1351" s="10"/>
      <c r="C1351" s="2" t="s">
        <v>698</v>
      </c>
      <c r="D1351" s="51" t="s">
        <v>603</v>
      </c>
      <c r="E1351" s="38" t="s">
        <v>31</v>
      </c>
      <c r="F1351" s="38">
        <v>2</v>
      </c>
      <c r="G1351" s="41">
        <v>1.2685652317412419</v>
      </c>
      <c r="H1351" s="41">
        <v>1.2341385109310503</v>
      </c>
      <c r="I1351" s="57" t="s">
        <v>12</v>
      </c>
      <c r="J1351" s="58">
        <v>1696.80766954417</v>
      </c>
      <c r="K1351" s="59">
        <v>0.61279470700705407</v>
      </c>
      <c r="L1351" s="26">
        <f t="shared" si="88"/>
        <v>2.200931712204107</v>
      </c>
      <c r="M1351" s="60">
        <v>39.265736968521701</v>
      </c>
      <c r="N1351" s="61" t="s">
        <v>29</v>
      </c>
      <c r="O1351" s="24">
        <f t="shared" si="85"/>
        <v>0</v>
      </c>
      <c r="P1351" s="163">
        <f t="shared" si="86"/>
        <v>0</v>
      </c>
      <c r="Q1351" s="166">
        <v>3</v>
      </c>
      <c r="R1351" s="166">
        <v>1</v>
      </c>
      <c r="S1351" s="166">
        <v>1</v>
      </c>
      <c r="T1351" s="20"/>
      <c r="U1351" s="20"/>
      <c r="V1351" s="20"/>
      <c r="W1351" s="20"/>
      <c r="X1351" s="20"/>
      <c r="Y1351" s="20"/>
      <c r="Z1351" s="6"/>
      <c r="AA1351" s="6"/>
      <c r="AB1351" s="111"/>
      <c r="AC1351" s="24"/>
      <c r="AI1351" s="111"/>
      <c r="AM1351" s="111"/>
    </row>
    <row r="1352" spans="1:39" x14ac:dyDescent="0.25">
      <c r="A1352" s="10"/>
      <c r="B1352" s="10"/>
      <c r="C1352" s="2" t="s">
        <v>698</v>
      </c>
      <c r="D1352" s="51" t="s">
        <v>603</v>
      </c>
      <c r="E1352" s="38" t="s">
        <v>31</v>
      </c>
      <c r="F1352" s="38">
        <v>3</v>
      </c>
      <c r="G1352" s="41">
        <v>1.2591040327838314</v>
      </c>
      <c r="H1352" s="41">
        <v>1.2297975106817758</v>
      </c>
      <c r="I1352" s="57" t="s">
        <v>12</v>
      </c>
      <c r="J1352" s="58">
        <v>1696.80766954417</v>
      </c>
      <c r="K1352" s="59">
        <v>0.61279470700705407</v>
      </c>
      <c r="L1352" s="26">
        <f t="shared" si="88"/>
        <v>2.1845167480384449</v>
      </c>
      <c r="M1352" s="60">
        <v>39.187615130744845</v>
      </c>
      <c r="N1352" s="61" t="s">
        <v>29</v>
      </c>
      <c r="O1352" s="24">
        <f t="shared" si="85"/>
        <v>0</v>
      </c>
      <c r="P1352" s="163">
        <f t="shared" si="86"/>
        <v>0</v>
      </c>
      <c r="Q1352" s="166">
        <v>4</v>
      </c>
      <c r="R1352" s="166">
        <v>1</v>
      </c>
      <c r="S1352" s="166">
        <v>1</v>
      </c>
      <c r="T1352" s="20"/>
      <c r="U1352" s="20"/>
      <c r="V1352" s="20"/>
      <c r="W1352" s="20"/>
      <c r="X1352" s="20"/>
      <c r="Y1352" s="20"/>
      <c r="Z1352" s="6"/>
      <c r="AA1352" s="6"/>
      <c r="AB1352" s="111"/>
      <c r="AC1352" s="24"/>
      <c r="AI1352" s="111"/>
      <c r="AM1352" s="111"/>
    </row>
    <row r="1353" spans="1:39" x14ac:dyDescent="0.25">
      <c r="A1353" s="10"/>
      <c r="B1353" s="10"/>
      <c r="C1353" s="2" t="s">
        <v>698</v>
      </c>
      <c r="D1353" s="51" t="s">
        <v>603</v>
      </c>
      <c r="E1353" s="38" t="s">
        <v>32</v>
      </c>
      <c r="F1353" s="38">
        <v>1</v>
      </c>
      <c r="G1353" s="41">
        <v>1.2748394686534974</v>
      </c>
      <c r="H1353" s="41">
        <v>1.2291517152289364</v>
      </c>
      <c r="I1353" s="57" t="s">
        <v>12</v>
      </c>
      <c r="J1353" s="58">
        <v>1696.80766954417</v>
      </c>
      <c r="K1353" s="59">
        <v>0.61279470700705407</v>
      </c>
      <c r="L1353" s="26">
        <f t="shared" si="88"/>
        <v>2.2118173699886183</v>
      </c>
      <c r="M1353" s="60">
        <v>39.442337864875569</v>
      </c>
      <c r="N1353" s="61" t="s">
        <v>29</v>
      </c>
      <c r="O1353" s="24">
        <f t="shared" si="85"/>
        <v>0</v>
      </c>
      <c r="P1353" s="163">
        <f t="shared" si="86"/>
        <v>1</v>
      </c>
      <c r="Q1353" s="166">
        <v>5</v>
      </c>
      <c r="R1353" s="166">
        <v>1</v>
      </c>
      <c r="S1353" s="166">
        <v>1</v>
      </c>
      <c r="T1353" s="20"/>
      <c r="U1353" s="20"/>
      <c r="V1353" s="20"/>
      <c r="W1353" s="20"/>
      <c r="X1353" s="20"/>
      <c r="Y1353" s="20"/>
      <c r="Z1353" s="6"/>
      <c r="AA1353" s="6"/>
      <c r="AB1353" s="111"/>
      <c r="AC1353" s="24"/>
      <c r="AI1353" s="111"/>
      <c r="AM1353" s="111"/>
    </row>
    <row r="1354" spans="1:39" x14ac:dyDescent="0.25">
      <c r="A1354" s="10"/>
      <c r="B1354" s="10"/>
      <c r="C1354" s="2" t="s">
        <v>698</v>
      </c>
      <c r="D1354" s="51" t="s">
        <v>603</v>
      </c>
      <c r="E1354" s="38" t="s">
        <v>32</v>
      </c>
      <c r="F1354" s="38">
        <v>2</v>
      </c>
      <c r="G1354" s="41">
        <v>1.2845235193760662</v>
      </c>
      <c r="H1354" s="41">
        <v>1.2317359988240482</v>
      </c>
      <c r="I1354" s="57" t="s">
        <v>12</v>
      </c>
      <c r="J1354" s="58">
        <v>1696.80766954417</v>
      </c>
      <c r="K1354" s="59">
        <v>0.61279470700705407</v>
      </c>
      <c r="L1354" s="26">
        <f t="shared" si="88"/>
        <v>2.2286189768785056</v>
      </c>
      <c r="M1354" s="60">
        <v>39.549491889153011</v>
      </c>
      <c r="N1354" s="61" t="s">
        <v>29</v>
      </c>
      <c r="O1354" s="24">
        <f t="shared" si="85"/>
        <v>0</v>
      </c>
      <c r="P1354" s="163">
        <f t="shared" si="86"/>
        <v>0</v>
      </c>
      <c r="Q1354" s="166">
        <v>6</v>
      </c>
      <c r="R1354" s="166">
        <v>1</v>
      </c>
      <c r="S1354" s="166">
        <v>1</v>
      </c>
      <c r="T1354" s="20"/>
      <c r="U1354" s="20"/>
      <c r="V1354" s="20"/>
      <c r="W1354" s="20"/>
      <c r="X1354" s="20"/>
      <c r="Y1354" s="20"/>
      <c r="Z1354" s="6"/>
      <c r="AA1354" s="6"/>
      <c r="AB1354" s="111"/>
      <c r="AC1354" s="24"/>
      <c r="AI1354" s="111"/>
      <c r="AM1354" s="111"/>
    </row>
    <row r="1355" spans="1:39" x14ac:dyDescent="0.25">
      <c r="A1355" s="10"/>
      <c r="B1355" s="10"/>
      <c r="C1355" s="2" t="s">
        <v>698</v>
      </c>
      <c r="D1355" s="51" t="s">
        <v>603</v>
      </c>
      <c r="E1355" s="38" t="s">
        <v>32</v>
      </c>
      <c r="F1355" s="38">
        <v>3</v>
      </c>
      <c r="G1355" s="41">
        <v>1.2753343310964129</v>
      </c>
      <c r="H1355" s="41">
        <v>1.2258453378337653</v>
      </c>
      <c r="I1355" s="57" t="s">
        <v>12</v>
      </c>
      <c r="J1355" s="58">
        <v>1696.80766954417</v>
      </c>
      <c r="K1355" s="59">
        <v>0.61279470700705407</v>
      </c>
      <c r="L1355" s="26">
        <f t="shared" si="88"/>
        <v>2.2126759450279936</v>
      </c>
      <c r="M1355" s="60">
        <v>39.502767255157814</v>
      </c>
      <c r="N1355" s="61" t="s">
        <v>29</v>
      </c>
      <c r="O1355" s="24">
        <f t="shared" si="85"/>
        <v>0</v>
      </c>
      <c r="P1355" s="163">
        <f t="shared" si="86"/>
        <v>0</v>
      </c>
      <c r="Q1355" s="166">
        <v>7</v>
      </c>
      <c r="R1355" s="166">
        <v>1</v>
      </c>
      <c r="S1355" s="166">
        <v>1</v>
      </c>
      <c r="T1355" s="20"/>
      <c r="U1355" s="20"/>
      <c r="V1355" s="20"/>
      <c r="W1355" s="20"/>
      <c r="X1355" s="20"/>
      <c r="Y1355" s="20"/>
      <c r="Z1355" s="6"/>
      <c r="AA1355" s="6"/>
      <c r="AB1355" s="111"/>
      <c r="AC1355" s="24"/>
      <c r="AI1355" s="111"/>
      <c r="AM1355" s="111"/>
    </row>
    <row r="1356" spans="1:39" x14ac:dyDescent="0.25">
      <c r="A1356" s="10"/>
      <c r="B1356" s="10"/>
      <c r="C1356" s="2" t="s">
        <v>698</v>
      </c>
      <c r="D1356" s="51" t="s">
        <v>604</v>
      </c>
      <c r="E1356" s="38" t="s">
        <v>30</v>
      </c>
      <c r="F1356" s="38">
        <v>1</v>
      </c>
      <c r="G1356" s="41">
        <v>1.2817188368216337</v>
      </c>
      <c r="H1356" s="41">
        <v>1.2360631104432758</v>
      </c>
      <c r="I1356" s="57" t="s">
        <v>12</v>
      </c>
      <c r="J1356" s="58">
        <v>1696.80766954417</v>
      </c>
      <c r="K1356" s="59">
        <v>0.61279470700705407</v>
      </c>
      <c r="L1356" s="26">
        <f t="shared" si="88"/>
        <v>2.2237529166852559</v>
      </c>
      <c r="M1356" s="60">
        <v>39.43791492195804</v>
      </c>
      <c r="N1356" s="61" t="s">
        <v>29</v>
      </c>
      <c r="O1356" s="24">
        <f t="shared" si="85"/>
        <v>1</v>
      </c>
      <c r="P1356" s="163">
        <f t="shared" si="86"/>
        <v>1</v>
      </c>
      <c r="Q1356" s="166">
        <v>8</v>
      </c>
      <c r="R1356" s="166">
        <v>1</v>
      </c>
      <c r="S1356" s="166">
        <v>1</v>
      </c>
      <c r="T1356" s="20"/>
      <c r="U1356" s="20"/>
      <c r="V1356" s="20"/>
      <c r="W1356" s="20"/>
      <c r="X1356" s="20"/>
      <c r="Y1356" s="20"/>
      <c r="Z1356" s="6"/>
      <c r="AA1356" s="6"/>
      <c r="AB1356" s="111"/>
      <c r="AC1356" s="24"/>
      <c r="AI1356" s="111"/>
      <c r="AM1356" s="111"/>
    </row>
    <row r="1357" spans="1:39" x14ac:dyDescent="0.25">
      <c r="A1357" s="10"/>
      <c r="B1357" s="10"/>
      <c r="C1357" s="2" t="s">
        <v>698</v>
      </c>
      <c r="D1357" s="51" t="s">
        <v>604</v>
      </c>
      <c r="E1357" s="38" t="s">
        <v>30</v>
      </c>
      <c r="F1357" s="38">
        <v>2</v>
      </c>
      <c r="G1357" s="41">
        <v>1.2944376444988441</v>
      </c>
      <c r="H1357" s="41">
        <v>1.236842105263158</v>
      </c>
      <c r="I1357" s="57" t="s">
        <v>12</v>
      </c>
      <c r="J1357" s="58">
        <v>1696.80766954417</v>
      </c>
      <c r="K1357" s="59">
        <v>0.61279470700705407</v>
      </c>
      <c r="L1357" s="26">
        <f t="shared" si="88"/>
        <v>2.2458197575995182</v>
      </c>
      <c r="M1357" s="60">
        <v>39.618965217823074</v>
      </c>
      <c r="N1357" s="61" t="s">
        <v>29</v>
      </c>
      <c r="O1357" s="24">
        <f t="shared" si="85"/>
        <v>0</v>
      </c>
      <c r="P1357" s="163">
        <f t="shared" si="86"/>
        <v>0</v>
      </c>
      <c r="Q1357" s="166">
        <v>9</v>
      </c>
      <c r="R1357" s="166">
        <v>1</v>
      </c>
      <c r="S1357" s="166">
        <v>1</v>
      </c>
      <c r="T1357" s="20"/>
      <c r="U1357" s="20"/>
      <c r="V1357" s="20"/>
      <c r="W1357" s="20"/>
      <c r="X1357" s="20"/>
      <c r="Y1357" s="20"/>
      <c r="Z1357" s="6"/>
      <c r="AA1357" s="6"/>
      <c r="AB1357" s="111"/>
      <c r="AC1357" s="24"/>
      <c r="AI1357" s="111"/>
      <c r="AM1357" s="111"/>
    </row>
    <row r="1358" spans="1:39" x14ac:dyDescent="0.25">
      <c r="A1358" s="10"/>
      <c r="B1358" s="10"/>
      <c r="C1358" s="2" t="s">
        <v>698</v>
      </c>
      <c r="D1358" s="51" t="s">
        <v>604</v>
      </c>
      <c r="E1358" s="38" t="s">
        <v>30</v>
      </c>
      <c r="F1358" s="38">
        <v>3</v>
      </c>
      <c r="G1358" s="41">
        <v>1.2716292945818497</v>
      </c>
      <c r="H1358" s="41">
        <v>1.229986262020732</v>
      </c>
      <c r="I1358" s="57" t="s">
        <v>12</v>
      </c>
      <c r="J1358" s="58">
        <v>1696.80766954417</v>
      </c>
      <c r="K1358" s="59">
        <v>0.61279470700705407</v>
      </c>
      <c r="L1358" s="26">
        <f t="shared" si="88"/>
        <v>2.2062477912714984</v>
      </c>
      <c r="M1358" s="60">
        <v>39.379503381281985</v>
      </c>
      <c r="N1358" s="61" t="s">
        <v>29</v>
      </c>
      <c r="O1358" s="24">
        <f t="shared" si="85"/>
        <v>0</v>
      </c>
      <c r="P1358" s="163">
        <f t="shared" si="86"/>
        <v>0</v>
      </c>
      <c r="Q1358" s="166">
        <v>10</v>
      </c>
      <c r="R1358" s="166">
        <v>1</v>
      </c>
      <c r="S1358" s="166">
        <v>1</v>
      </c>
      <c r="T1358" s="20"/>
      <c r="U1358" s="20"/>
      <c r="V1358" s="20"/>
      <c r="W1358" s="20"/>
      <c r="X1358" s="20"/>
      <c r="Y1358" s="20"/>
      <c r="Z1358" s="6"/>
      <c r="AA1358" s="6"/>
      <c r="AB1358" s="111"/>
      <c r="AC1358" s="24"/>
      <c r="AI1358" s="111"/>
      <c r="AM1358" s="111"/>
    </row>
    <row r="1359" spans="1:39" x14ac:dyDescent="0.25">
      <c r="A1359" s="10"/>
      <c r="B1359" s="10"/>
      <c r="C1359" s="2" t="s">
        <v>698</v>
      </c>
      <c r="D1359" s="51" t="s">
        <v>604</v>
      </c>
      <c r="E1359" s="38" t="s">
        <v>31</v>
      </c>
      <c r="F1359" s="38">
        <v>1</v>
      </c>
      <c r="G1359" s="41">
        <v>1.2356541019955654</v>
      </c>
      <c r="H1359" s="41">
        <v>1.2160659252311403</v>
      </c>
      <c r="I1359" s="57" t="s">
        <v>12</v>
      </c>
      <c r="J1359" s="58">
        <v>1696.80766954417</v>
      </c>
      <c r="K1359" s="59">
        <v>0.61279470700705407</v>
      </c>
      <c r="L1359" s="26">
        <f t="shared" si="88"/>
        <v>2.1438316535478417</v>
      </c>
      <c r="M1359" s="60">
        <v>39.037970661722014</v>
      </c>
      <c r="N1359" s="61" t="s">
        <v>29</v>
      </c>
      <c r="O1359" s="24">
        <f t="shared" si="85"/>
        <v>0</v>
      </c>
      <c r="P1359" s="163">
        <f t="shared" ref="P1359:P1422" si="89">IF(F1359=1,1,0)</f>
        <v>1</v>
      </c>
      <c r="Q1359" s="166">
        <v>11</v>
      </c>
      <c r="R1359" s="166">
        <v>1</v>
      </c>
      <c r="S1359" s="166">
        <v>1</v>
      </c>
      <c r="T1359" s="20"/>
      <c r="U1359" s="20"/>
      <c r="V1359" s="20"/>
      <c r="W1359" s="20"/>
      <c r="X1359" s="20"/>
      <c r="Y1359" s="20"/>
      <c r="Z1359" s="6"/>
      <c r="AA1359" s="6"/>
      <c r="AB1359" s="111"/>
      <c r="AC1359" s="24"/>
      <c r="AI1359" s="111"/>
      <c r="AM1359" s="111"/>
    </row>
    <row r="1360" spans="1:39" x14ac:dyDescent="0.25">
      <c r="A1360" s="10"/>
      <c r="B1360" s="10"/>
      <c r="C1360" s="2" t="s">
        <v>698</v>
      </c>
      <c r="D1360" s="51" t="s">
        <v>604</v>
      </c>
      <c r="E1360" s="38" t="s">
        <v>31</v>
      </c>
      <c r="F1360" s="38">
        <v>2</v>
      </c>
      <c r="G1360" s="41">
        <v>1.2467365028203063</v>
      </c>
      <c r="H1360" s="41">
        <v>1.223581616481775</v>
      </c>
      <c r="I1360" s="57" t="s">
        <v>12</v>
      </c>
      <c r="J1360" s="58">
        <v>1696.80766954417</v>
      </c>
      <c r="K1360" s="59">
        <v>0.61279470700705407</v>
      </c>
      <c r="L1360" s="26">
        <f t="shared" si="88"/>
        <v>2.1630593659367818</v>
      </c>
      <c r="M1360" s="60">
        <v>39.09272690568735</v>
      </c>
      <c r="N1360" s="61" t="s">
        <v>29</v>
      </c>
      <c r="O1360" s="24">
        <f t="shared" ref="O1360:O1423" si="90">IF(D1360=D1359,0,1)</f>
        <v>0</v>
      </c>
      <c r="P1360" s="163">
        <f t="shared" si="89"/>
        <v>0</v>
      </c>
      <c r="Q1360" s="166">
        <v>12</v>
      </c>
      <c r="R1360" s="166">
        <v>1</v>
      </c>
      <c r="S1360" s="166">
        <v>1</v>
      </c>
      <c r="T1360" s="20"/>
      <c r="U1360" s="20"/>
      <c r="V1360" s="20"/>
      <c r="W1360" s="20"/>
      <c r="X1360" s="20"/>
      <c r="Y1360" s="20"/>
      <c r="Z1360" s="6"/>
      <c r="AA1360" s="6"/>
      <c r="AB1360" s="111"/>
      <c r="AC1360" s="24"/>
      <c r="AI1360" s="111"/>
      <c r="AM1360" s="111"/>
    </row>
    <row r="1361" spans="1:39" x14ac:dyDescent="0.25">
      <c r="A1361" s="10"/>
      <c r="B1361" s="10"/>
      <c r="C1361" s="8"/>
      <c r="D1361" s="66"/>
      <c r="E1361" s="66"/>
      <c r="F1361" s="66"/>
      <c r="G1361" s="81"/>
      <c r="H1361" s="81"/>
      <c r="I1361" s="63"/>
      <c r="J1361" s="64"/>
      <c r="K1361" s="65"/>
      <c r="L1361" s="50"/>
      <c r="M1361" s="73"/>
      <c r="N1361" s="74"/>
      <c r="O1361" s="163"/>
      <c r="P1361" s="163"/>
      <c r="Q1361" s="170"/>
      <c r="R1361" s="170"/>
      <c r="S1361" s="170"/>
      <c r="T1361" s="93"/>
      <c r="U1361" s="93"/>
      <c r="V1361" s="93"/>
      <c r="W1361" s="93"/>
      <c r="X1361" s="93"/>
      <c r="Y1361" s="93"/>
      <c r="Z1361" s="97"/>
      <c r="AA1361" s="97"/>
      <c r="AB1361" s="111"/>
      <c r="AC1361" s="112"/>
      <c r="AD1361" s="112"/>
      <c r="AE1361" s="112"/>
      <c r="AF1361" s="112"/>
      <c r="AG1361" s="112"/>
      <c r="AH1361" s="112"/>
      <c r="AI1361" s="111"/>
      <c r="AJ1361" s="112"/>
      <c r="AK1361" s="112"/>
      <c r="AL1361" s="112"/>
      <c r="AM1361" s="111"/>
    </row>
    <row r="1362" spans="1:39" x14ac:dyDescent="0.25">
      <c r="A1362" s="10"/>
      <c r="B1362" s="10"/>
      <c r="C1362" s="2" t="s">
        <v>699</v>
      </c>
      <c r="D1362" s="51" t="s">
        <v>247</v>
      </c>
      <c r="E1362" s="38" t="s">
        <v>30</v>
      </c>
      <c r="F1362" s="38">
        <v>1</v>
      </c>
      <c r="G1362" s="41">
        <v>1.5730810335072609</v>
      </c>
      <c r="H1362" s="41">
        <v>1.4945810754481033</v>
      </c>
      <c r="I1362" s="57" t="s">
        <v>12</v>
      </c>
      <c r="J1362" s="58">
        <v>1696.80766954417</v>
      </c>
      <c r="K1362" s="59">
        <v>0.61279470700705407</v>
      </c>
      <c r="L1362" s="26">
        <f>G1362*J1362/978</f>
        <v>2.7292596753267793</v>
      </c>
      <c r="M1362" s="60">
        <v>39.729759499109321</v>
      </c>
      <c r="N1362" s="61" t="s">
        <v>29</v>
      </c>
      <c r="O1362" s="24">
        <f t="shared" si="90"/>
        <v>1</v>
      </c>
      <c r="P1362" s="163">
        <f t="shared" si="89"/>
        <v>1</v>
      </c>
      <c r="Q1362" s="166">
        <v>1</v>
      </c>
      <c r="R1362" s="166">
        <v>1</v>
      </c>
      <c r="S1362" s="166">
        <v>1</v>
      </c>
      <c r="T1362" s="27">
        <f>AVERAGE(L1362:L1371)</f>
        <v>2.6481321808680183</v>
      </c>
      <c r="U1362" s="27">
        <f>STDEVA(L1362:L1371)</f>
        <v>5.2588554587881205E-2</v>
      </c>
      <c r="V1362" s="24">
        <f>978*T1362/AA1362</f>
        <v>1294.9366364444609</v>
      </c>
      <c r="W1362" s="24">
        <f>978*U1362/AA1362</f>
        <v>25.71580319347391</v>
      </c>
      <c r="X1362" s="27">
        <f>AVERAGE(M1362:M1371)</f>
        <v>39.162620589829537</v>
      </c>
      <c r="Y1362" s="27">
        <f>STDEVA(M1362:M1371)</f>
        <v>0.3128071337032251</v>
      </c>
      <c r="Z1362" s="6">
        <v>34</v>
      </c>
      <c r="AA1362" s="6">
        <v>2</v>
      </c>
      <c r="AB1362" s="111"/>
      <c r="AC1362" s="25">
        <f>SUM(O1362:O1371)</f>
        <v>1</v>
      </c>
      <c r="AD1362" s="25">
        <f>SUM(P1362:P1371)</f>
        <v>3</v>
      </c>
      <c r="AE1362" s="25">
        <f>SUM(R1362:R1371)</f>
        <v>10</v>
      </c>
      <c r="AF1362" s="24">
        <v>1</v>
      </c>
      <c r="AG1362" s="23">
        <v>3</v>
      </c>
      <c r="AH1362" s="25">
        <f>SUM(S1362:S1371)</f>
        <v>10</v>
      </c>
      <c r="AI1362" s="111"/>
      <c r="AJ1362" s="23">
        <v>1</v>
      </c>
      <c r="AM1362" s="111"/>
    </row>
    <row r="1363" spans="1:39" x14ac:dyDescent="0.25">
      <c r="A1363" s="10"/>
      <c r="B1363" s="10"/>
      <c r="C1363" s="2" t="s">
        <v>699</v>
      </c>
      <c r="D1363" s="51" t="s">
        <v>247</v>
      </c>
      <c r="E1363" s="38" t="s">
        <v>30</v>
      </c>
      <c r="F1363" s="38">
        <v>2</v>
      </c>
      <c r="G1363" s="41">
        <v>1.5284285714285715</v>
      </c>
      <c r="H1363" s="41">
        <v>1.4980963045912654</v>
      </c>
      <c r="I1363" s="57" t="s">
        <v>12</v>
      </c>
      <c r="J1363" s="58">
        <v>1696.80766954417</v>
      </c>
      <c r="K1363" s="59">
        <v>0.61279470700705407</v>
      </c>
      <c r="L1363" s="26">
        <f>G1363*J1363/978</f>
        <v>2.6517886731599587</v>
      </c>
      <c r="M1363" s="60">
        <v>39.118383861369836</v>
      </c>
      <c r="N1363" s="61" t="s">
        <v>29</v>
      </c>
      <c r="O1363" s="24">
        <f t="shared" si="90"/>
        <v>0</v>
      </c>
      <c r="P1363" s="163">
        <f t="shared" si="89"/>
        <v>0</v>
      </c>
      <c r="Q1363" s="166">
        <v>2</v>
      </c>
      <c r="R1363" s="166">
        <v>1</v>
      </c>
      <c r="S1363" s="166">
        <v>1</v>
      </c>
      <c r="T1363" s="20"/>
      <c r="U1363" s="20"/>
      <c r="V1363" s="20"/>
      <c r="W1363" s="20"/>
      <c r="X1363" s="20"/>
      <c r="Y1363" s="20"/>
      <c r="Z1363" s="6"/>
      <c r="AA1363" s="6"/>
      <c r="AB1363" s="111"/>
      <c r="AC1363" s="24"/>
      <c r="AI1363" s="111"/>
      <c r="AM1363" s="111"/>
    </row>
    <row r="1364" spans="1:39" x14ac:dyDescent="0.25">
      <c r="A1364" s="10"/>
      <c r="B1364" s="10"/>
      <c r="C1364" s="2" t="s">
        <v>699</v>
      </c>
      <c r="D1364" s="51" t="s">
        <v>247</v>
      </c>
      <c r="E1364" s="38" t="s">
        <v>30</v>
      </c>
      <c r="F1364" s="38">
        <v>3</v>
      </c>
      <c r="G1364" s="41">
        <v>1.5195548783303319</v>
      </c>
      <c r="H1364" s="41">
        <v>1.4965216104203671</v>
      </c>
      <c r="I1364" s="57" t="s">
        <v>12</v>
      </c>
      <c r="J1364" s="58">
        <v>1696.80766954417</v>
      </c>
      <c r="K1364" s="59">
        <v>0.61279470700705407</v>
      </c>
      <c r="L1364" s="26">
        <f>G1364*J1364/978</f>
        <v>2.6363930182455677</v>
      </c>
      <c r="M1364" s="60">
        <v>39.024001629503502</v>
      </c>
      <c r="N1364" s="61" t="s">
        <v>29</v>
      </c>
      <c r="O1364" s="24">
        <f t="shared" si="90"/>
        <v>0</v>
      </c>
      <c r="P1364" s="163">
        <f t="shared" si="89"/>
        <v>0</v>
      </c>
      <c r="Q1364" s="166">
        <v>3</v>
      </c>
      <c r="R1364" s="166">
        <v>1</v>
      </c>
      <c r="S1364" s="166">
        <v>1</v>
      </c>
      <c r="T1364" s="20"/>
      <c r="U1364" s="20"/>
      <c r="V1364" s="20"/>
      <c r="W1364" s="20"/>
      <c r="X1364" s="20"/>
      <c r="Y1364" s="20"/>
      <c r="Z1364" s="6"/>
      <c r="AA1364" s="6"/>
      <c r="AB1364" s="111"/>
      <c r="AC1364" s="24"/>
      <c r="AI1364" s="111"/>
      <c r="AM1364" s="111"/>
    </row>
    <row r="1365" spans="1:39" x14ac:dyDescent="0.25">
      <c r="A1365" s="10"/>
      <c r="B1365" s="10"/>
      <c r="C1365" s="2" t="s">
        <v>699</v>
      </c>
      <c r="D1365" s="51" t="s">
        <v>247</v>
      </c>
      <c r="E1365" s="38" t="s">
        <v>30</v>
      </c>
      <c r="F1365" s="38">
        <v>4</v>
      </c>
      <c r="G1365" s="41">
        <v>1.5057711998510657</v>
      </c>
      <c r="H1365" s="41">
        <v>1.501075114678899</v>
      </c>
      <c r="I1365" s="57" t="s">
        <v>12</v>
      </c>
      <c r="J1365" s="58">
        <v>1696.80766954417</v>
      </c>
      <c r="K1365" s="59">
        <v>0.61279470700705396</v>
      </c>
      <c r="L1365" s="26">
        <f t="shared" ref="L1365:L1371" si="91">G1365*J1365/978</f>
        <v>2.6124786508036966</v>
      </c>
      <c r="M1365" s="60">
        <v>38.78275447231627</v>
      </c>
      <c r="N1365" s="61" t="s">
        <v>29</v>
      </c>
      <c r="O1365" s="24">
        <f t="shared" si="90"/>
        <v>0</v>
      </c>
      <c r="P1365" s="163">
        <f t="shared" si="89"/>
        <v>0</v>
      </c>
      <c r="Q1365" s="166">
        <v>4</v>
      </c>
      <c r="R1365" s="166">
        <v>1</v>
      </c>
      <c r="S1365" s="166">
        <v>1</v>
      </c>
      <c r="T1365" s="20"/>
      <c r="U1365" s="20"/>
      <c r="V1365" s="20"/>
      <c r="W1365" s="20"/>
      <c r="X1365" s="20"/>
      <c r="Y1365" s="20"/>
      <c r="Z1365" s="6"/>
      <c r="AA1365" s="6"/>
      <c r="AB1365" s="111"/>
      <c r="AC1365" s="24"/>
      <c r="AI1365" s="111"/>
      <c r="AM1365" s="111"/>
    </row>
    <row r="1366" spans="1:39" x14ac:dyDescent="0.25">
      <c r="A1366" s="10"/>
      <c r="B1366" s="10"/>
      <c r="C1366" s="2" t="s">
        <v>699</v>
      </c>
      <c r="D1366" s="51" t="s">
        <v>247</v>
      </c>
      <c r="E1366" s="38" t="s">
        <v>31</v>
      </c>
      <c r="F1366" s="38">
        <v>1</v>
      </c>
      <c r="G1366" s="41">
        <v>1.4989697637644352</v>
      </c>
      <c r="H1366" s="41">
        <v>1.4679685811054262</v>
      </c>
      <c r="I1366" s="57" t="s">
        <v>12</v>
      </c>
      <c r="J1366" s="58">
        <v>1696.80766954417</v>
      </c>
      <c r="K1366" s="59">
        <v>0.61279470700705396</v>
      </c>
      <c r="L1366" s="26">
        <f t="shared" si="91"/>
        <v>2.6006783144890662</v>
      </c>
      <c r="M1366" s="60">
        <v>39.135248913204279</v>
      </c>
      <c r="N1366" s="61" t="s">
        <v>29</v>
      </c>
      <c r="O1366" s="24">
        <f t="shared" si="90"/>
        <v>0</v>
      </c>
      <c r="P1366" s="163">
        <f t="shared" si="89"/>
        <v>1</v>
      </c>
      <c r="Q1366" s="166">
        <v>5</v>
      </c>
      <c r="R1366" s="166">
        <v>1</v>
      </c>
      <c r="S1366" s="166">
        <v>1</v>
      </c>
      <c r="T1366" s="20"/>
      <c r="U1366" s="20"/>
      <c r="V1366" s="20"/>
      <c r="W1366" s="20"/>
      <c r="X1366" s="20"/>
      <c r="Y1366" s="20"/>
      <c r="Z1366" s="6"/>
      <c r="AA1366" s="6"/>
      <c r="AB1366" s="111"/>
      <c r="AC1366" s="24"/>
      <c r="AI1366" s="111"/>
      <c r="AM1366" s="111"/>
    </row>
    <row r="1367" spans="1:39" x14ac:dyDescent="0.25">
      <c r="A1367" s="10"/>
      <c r="B1367" s="10"/>
      <c r="C1367" s="2" t="s">
        <v>699</v>
      </c>
      <c r="D1367" s="51" t="s">
        <v>247</v>
      </c>
      <c r="E1367" s="38" t="s">
        <v>31</v>
      </c>
      <c r="F1367" s="38">
        <v>2</v>
      </c>
      <c r="G1367" s="41">
        <v>1.4926000280125122</v>
      </c>
      <c r="H1367" s="41">
        <v>1.4808328322309081</v>
      </c>
      <c r="I1367" s="57" t="s">
        <v>12</v>
      </c>
      <c r="J1367" s="58">
        <v>1696.80766954417</v>
      </c>
      <c r="K1367" s="59">
        <v>0.61279470700705396</v>
      </c>
      <c r="L1367" s="26">
        <f t="shared" si="91"/>
        <v>2.5896269683982349</v>
      </c>
      <c r="M1367" s="60">
        <v>38.878038831955365</v>
      </c>
      <c r="N1367" s="61" t="s">
        <v>29</v>
      </c>
      <c r="O1367" s="24">
        <f t="shared" si="90"/>
        <v>0</v>
      </c>
      <c r="P1367" s="163">
        <f t="shared" si="89"/>
        <v>0</v>
      </c>
      <c r="Q1367" s="166">
        <v>6</v>
      </c>
      <c r="R1367" s="166">
        <v>1</v>
      </c>
      <c r="S1367" s="166">
        <v>1</v>
      </c>
      <c r="T1367" s="20"/>
      <c r="U1367" s="20"/>
      <c r="V1367" s="20"/>
      <c r="W1367" s="20"/>
      <c r="X1367" s="20"/>
      <c r="Y1367" s="20"/>
      <c r="Z1367" s="6"/>
      <c r="AA1367" s="6"/>
      <c r="AB1367" s="111"/>
      <c r="AC1367" s="24"/>
      <c r="AI1367" s="111"/>
      <c r="AM1367" s="111"/>
    </row>
    <row r="1368" spans="1:39" x14ac:dyDescent="0.25">
      <c r="A1368" s="10"/>
      <c r="B1368" s="10"/>
      <c r="C1368" s="2" t="s">
        <v>699</v>
      </c>
      <c r="D1368" s="51" t="s">
        <v>247</v>
      </c>
      <c r="E1368" s="38" t="s">
        <v>31</v>
      </c>
      <c r="F1368" s="38">
        <v>3</v>
      </c>
      <c r="G1368" s="41">
        <v>1.4871154661515993</v>
      </c>
      <c r="H1368" s="41">
        <v>1.4775280898876404</v>
      </c>
      <c r="I1368" s="57" t="s">
        <v>12</v>
      </c>
      <c r="J1368" s="58">
        <v>1696.80766954417</v>
      </c>
      <c r="K1368" s="59">
        <v>0.61279470700705396</v>
      </c>
      <c r="L1368" s="26">
        <f t="shared" si="91"/>
        <v>2.5801113787973282</v>
      </c>
      <c r="M1368" s="60">
        <v>38.849281537894342</v>
      </c>
      <c r="N1368" s="61" t="s">
        <v>29</v>
      </c>
      <c r="O1368" s="24">
        <f t="shared" si="90"/>
        <v>0</v>
      </c>
      <c r="P1368" s="163">
        <f t="shared" si="89"/>
        <v>0</v>
      </c>
      <c r="Q1368" s="166">
        <v>7</v>
      </c>
      <c r="R1368" s="166">
        <v>1</v>
      </c>
      <c r="S1368" s="166">
        <v>1</v>
      </c>
      <c r="T1368" s="20"/>
      <c r="U1368" s="20"/>
      <c r="V1368" s="20"/>
      <c r="W1368" s="20"/>
      <c r="X1368" s="20"/>
      <c r="Y1368" s="20"/>
      <c r="Z1368" s="6"/>
      <c r="AA1368" s="6"/>
      <c r="AB1368" s="111"/>
      <c r="AC1368" s="24"/>
      <c r="AI1368" s="111"/>
      <c r="AM1368" s="111"/>
    </row>
    <row r="1369" spans="1:39" x14ac:dyDescent="0.25">
      <c r="A1369" s="10"/>
      <c r="B1369" s="10"/>
      <c r="C1369" s="2" t="s">
        <v>699</v>
      </c>
      <c r="D1369" s="51" t="s">
        <v>247</v>
      </c>
      <c r="E1369" s="38" t="s">
        <v>32</v>
      </c>
      <c r="F1369" s="38">
        <v>1</v>
      </c>
      <c r="G1369" s="41">
        <v>1.5518513196340471</v>
      </c>
      <c r="H1369" s="41">
        <v>1.4900353356890459</v>
      </c>
      <c r="I1369" s="57" t="s">
        <v>12</v>
      </c>
      <c r="J1369" s="58">
        <v>1696.80766954417</v>
      </c>
      <c r="K1369" s="59">
        <v>0.61279470700705396</v>
      </c>
      <c r="L1369" s="26">
        <f t="shared" si="91"/>
        <v>2.6924266064900739</v>
      </c>
      <c r="M1369" s="60">
        <v>39.523751760328608</v>
      </c>
      <c r="N1369" s="61" t="s">
        <v>29</v>
      </c>
      <c r="O1369" s="24">
        <f t="shared" si="90"/>
        <v>0</v>
      </c>
      <c r="P1369" s="163">
        <f t="shared" si="89"/>
        <v>1</v>
      </c>
      <c r="Q1369" s="166">
        <v>8</v>
      </c>
      <c r="R1369" s="166">
        <v>1</v>
      </c>
      <c r="S1369" s="166">
        <v>1</v>
      </c>
      <c r="T1369" s="20"/>
      <c r="U1369" s="20"/>
      <c r="V1369" s="20"/>
      <c r="W1369" s="20"/>
      <c r="X1369" s="20"/>
      <c r="Y1369" s="20"/>
      <c r="Z1369" s="6"/>
      <c r="AA1369" s="6"/>
      <c r="AB1369" s="111"/>
      <c r="AC1369" s="24"/>
      <c r="AI1369" s="111"/>
      <c r="AM1369" s="111"/>
    </row>
    <row r="1370" spans="1:39" x14ac:dyDescent="0.25">
      <c r="A1370" s="10"/>
      <c r="B1370" s="10"/>
      <c r="C1370" s="2" t="s">
        <v>699</v>
      </c>
      <c r="D1370" s="51" t="s">
        <v>247</v>
      </c>
      <c r="E1370" s="38" t="s">
        <v>32</v>
      </c>
      <c r="F1370" s="38">
        <v>2</v>
      </c>
      <c r="G1370" s="41">
        <v>1.5606876357797297</v>
      </c>
      <c r="H1370" s="41">
        <v>1.5041883304448298</v>
      </c>
      <c r="I1370" s="57" t="s">
        <v>12</v>
      </c>
      <c r="J1370" s="58">
        <v>1696.80766954417</v>
      </c>
      <c r="K1370" s="59">
        <v>0.61279470700705396</v>
      </c>
      <c r="L1370" s="26">
        <f t="shared" si="91"/>
        <v>2.707757413245198</v>
      </c>
      <c r="M1370" s="60">
        <v>39.449736479409523</v>
      </c>
      <c r="N1370" s="61" t="s">
        <v>29</v>
      </c>
      <c r="O1370" s="24">
        <f t="shared" si="90"/>
        <v>0</v>
      </c>
      <c r="P1370" s="163">
        <f t="shared" si="89"/>
        <v>0</v>
      </c>
      <c r="Q1370" s="166">
        <v>9</v>
      </c>
      <c r="R1370" s="166">
        <v>1</v>
      </c>
      <c r="S1370" s="166">
        <v>1</v>
      </c>
      <c r="T1370" s="20"/>
      <c r="U1370" s="20"/>
      <c r="V1370" s="20"/>
      <c r="W1370" s="20"/>
      <c r="X1370" s="20"/>
      <c r="Y1370" s="20"/>
      <c r="Z1370" s="6"/>
      <c r="AA1370" s="6"/>
      <c r="AB1370" s="111"/>
      <c r="AC1370" s="24"/>
      <c r="AI1370" s="111"/>
      <c r="AM1370" s="111"/>
    </row>
    <row r="1371" spans="1:39" x14ac:dyDescent="0.25">
      <c r="A1371" s="10"/>
      <c r="B1371" s="10"/>
      <c r="C1371" s="2" t="s">
        <v>699</v>
      </c>
      <c r="D1371" s="51" t="s">
        <v>247</v>
      </c>
      <c r="E1371" s="38" t="s">
        <v>32</v>
      </c>
      <c r="F1371" s="38">
        <v>3</v>
      </c>
      <c r="G1371" s="41">
        <v>1.5451506569478621</v>
      </c>
      <c r="H1371" s="41">
        <v>1.5048305695746216</v>
      </c>
      <c r="I1371" s="57" t="s">
        <v>12</v>
      </c>
      <c r="J1371" s="58">
        <v>1696.80766954417</v>
      </c>
      <c r="K1371" s="59">
        <v>0.61279470700705396</v>
      </c>
      <c r="L1371" s="26">
        <f t="shared" si="91"/>
        <v>2.6808011097242797</v>
      </c>
      <c r="M1371" s="60">
        <v>39.135248913204279</v>
      </c>
      <c r="N1371" s="61" t="s">
        <v>29</v>
      </c>
      <c r="O1371" s="24">
        <f t="shared" si="90"/>
        <v>0</v>
      </c>
      <c r="P1371" s="163">
        <f t="shared" si="89"/>
        <v>0</v>
      </c>
      <c r="Q1371" s="166">
        <v>10</v>
      </c>
      <c r="R1371" s="166">
        <v>1</v>
      </c>
      <c r="S1371" s="166">
        <v>1</v>
      </c>
      <c r="T1371" s="20"/>
      <c r="U1371" s="20"/>
      <c r="V1371" s="20"/>
      <c r="W1371" s="20"/>
      <c r="X1371" s="20"/>
      <c r="Y1371" s="20"/>
      <c r="Z1371" s="6"/>
      <c r="AA1371" s="6"/>
      <c r="AB1371" s="111"/>
      <c r="AC1371" s="24"/>
      <c r="AI1371" s="111"/>
      <c r="AM1371" s="111"/>
    </row>
    <row r="1372" spans="1:39" x14ac:dyDescent="0.25">
      <c r="A1372" s="10"/>
      <c r="B1372" s="10"/>
      <c r="C1372" s="8"/>
      <c r="D1372" s="66"/>
      <c r="E1372" s="116"/>
      <c r="F1372" s="116"/>
      <c r="G1372" s="81"/>
      <c r="H1372" s="81"/>
      <c r="I1372" s="63"/>
      <c r="J1372" s="64"/>
      <c r="K1372" s="65"/>
      <c r="L1372" s="50"/>
      <c r="M1372" s="73"/>
      <c r="N1372" s="74"/>
      <c r="O1372" s="163"/>
      <c r="P1372" s="163"/>
      <c r="Q1372" s="166"/>
      <c r="R1372" s="166"/>
      <c r="S1372" s="166"/>
      <c r="T1372" s="46"/>
      <c r="U1372" s="46"/>
      <c r="V1372" s="46"/>
      <c r="W1372" s="46"/>
      <c r="X1372" s="46"/>
      <c r="Y1372" s="46"/>
      <c r="Z1372" s="17"/>
      <c r="AA1372" s="17"/>
      <c r="AB1372" s="111"/>
      <c r="AC1372" s="111"/>
      <c r="AD1372" s="43"/>
      <c r="AE1372" s="43"/>
      <c r="AF1372" s="10"/>
      <c r="AG1372" s="10"/>
      <c r="AH1372" s="10"/>
      <c r="AI1372" s="111"/>
      <c r="AJ1372" s="43"/>
      <c r="AK1372" s="43"/>
      <c r="AL1372" s="43"/>
      <c r="AM1372" s="111"/>
    </row>
    <row r="1373" spans="1:39" x14ac:dyDescent="0.25">
      <c r="A1373" s="10"/>
      <c r="B1373" s="10"/>
      <c r="C1373" s="2" t="s">
        <v>911</v>
      </c>
      <c r="D1373" s="51" t="s">
        <v>912</v>
      </c>
      <c r="E1373" s="38" t="s">
        <v>30</v>
      </c>
      <c r="F1373" s="38">
        <v>1</v>
      </c>
      <c r="G1373" s="41">
        <v>1.8523939322114247</v>
      </c>
      <c r="H1373" s="41">
        <v>1.7502950200613643</v>
      </c>
      <c r="I1373" s="57" t="s">
        <v>12</v>
      </c>
      <c r="J1373" s="58">
        <v>1696.80766954417</v>
      </c>
      <c r="K1373" s="59">
        <v>0.61279470700705396</v>
      </c>
      <c r="L1373" s="26">
        <f>G1373*J1373/978</f>
        <v>3.2138611770893957</v>
      </c>
      <c r="M1373" s="60">
        <v>39.836957474008074</v>
      </c>
      <c r="N1373" s="72" t="s">
        <v>29</v>
      </c>
      <c r="O1373" s="24">
        <f t="shared" si="90"/>
        <v>1</v>
      </c>
      <c r="P1373" s="163">
        <f t="shared" si="89"/>
        <v>1</v>
      </c>
      <c r="Q1373" s="166">
        <v>1</v>
      </c>
      <c r="R1373" s="166">
        <v>1</v>
      </c>
      <c r="S1373" s="166">
        <v>1</v>
      </c>
      <c r="T1373" s="27">
        <f>AVERAGE(L1373:L1382)</f>
        <v>3.316160650497352</v>
      </c>
      <c r="U1373" s="27">
        <f>STDEVA(L1373:L1382)</f>
        <v>5.8829100411890961E-2</v>
      </c>
      <c r="V1373" s="24">
        <f>978*T1373/AA1373</f>
        <v>1621.6025580932051</v>
      </c>
      <c r="W1373" s="24">
        <f>978*U1373/AA1373</f>
        <v>28.767430101414678</v>
      </c>
      <c r="X1373" s="27">
        <f>AVERAGE(M1373:M1382)</f>
        <v>40.099826681752873</v>
      </c>
      <c r="Y1373" s="27">
        <f>STDEVA(M1373:M1382)</f>
        <v>0.16522628656624436</v>
      </c>
      <c r="Z1373" s="6">
        <v>34</v>
      </c>
      <c r="AA1373" s="6">
        <v>2</v>
      </c>
      <c r="AB1373" s="111"/>
      <c r="AC1373" s="25">
        <f>SUM(O1373:O1382)</f>
        <v>1</v>
      </c>
      <c r="AD1373" s="25">
        <f>SUM(P1373:P1382)</f>
        <v>3</v>
      </c>
      <c r="AE1373" s="25">
        <f>SUM(R1373:R1382)</f>
        <v>10</v>
      </c>
      <c r="AF1373" s="24">
        <v>1</v>
      </c>
      <c r="AG1373" s="23">
        <v>3</v>
      </c>
      <c r="AH1373" s="25">
        <f>SUM(S1373:S1382)</f>
        <v>10</v>
      </c>
      <c r="AI1373" s="111"/>
      <c r="AJ1373" s="23">
        <v>1</v>
      </c>
      <c r="AM1373" s="111"/>
    </row>
    <row r="1374" spans="1:39" x14ac:dyDescent="0.25">
      <c r="A1374" s="10"/>
      <c r="B1374" s="10"/>
      <c r="C1374" s="2" t="s">
        <v>911</v>
      </c>
      <c r="D1374" s="51" t="s">
        <v>912</v>
      </c>
      <c r="E1374" s="38" t="s">
        <v>30</v>
      </c>
      <c r="F1374" s="38">
        <v>2</v>
      </c>
      <c r="G1374" s="41">
        <v>1.9079488082658214</v>
      </c>
      <c r="H1374" s="41">
        <v>1.7803880245459616</v>
      </c>
      <c r="I1374" s="57" t="s">
        <v>12</v>
      </c>
      <c r="J1374" s="58">
        <v>1696.80766954417</v>
      </c>
      <c r="K1374" s="59">
        <v>0.61279470700705396</v>
      </c>
      <c r="L1374" s="26">
        <f>G1374*J1374/978</f>
        <v>3.3102476185716818</v>
      </c>
      <c r="M1374" s="60">
        <v>40.079518351843305</v>
      </c>
      <c r="N1374" s="61" t="s">
        <v>29</v>
      </c>
      <c r="O1374" s="24">
        <f t="shared" si="90"/>
        <v>0</v>
      </c>
      <c r="P1374" s="163">
        <f t="shared" si="89"/>
        <v>0</v>
      </c>
      <c r="Q1374" s="166">
        <v>2</v>
      </c>
      <c r="R1374" s="166">
        <v>1</v>
      </c>
      <c r="S1374" s="166">
        <v>1</v>
      </c>
      <c r="T1374" s="20"/>
      <c r="U1374" s="20"/>
      <c r="V1374" s="20"/>
      <c r="W1374" s="20"/>
      <c r="X1374" s="20"/>
      <c r="Y1374" s="20"/>
      <c r="Z1374" s="6"/>
      <c r="AA1374" s="6"/>
      <c r="AB1374" s="111"/>
      <c r="AC1374" s="24"/>
      <c r="AI1374" s="111"/>
      <c r="AM1374" s="111"/>
    </row>
    <row r="1375" spans="1:39" x14ac:dyDescent="0.25">
      <c r="A1375" s="10"/>
      <c r="B1375" s="10"/>
      <c r="C1375" s="2" t="s">
        <v>911</v>
      </c>
      <c r="D1375" s="51" t="s">
        <v>912</v>
      </c>
      <c r="E1375" s="38" t="s">
        <v>30</v>
      </c>
      <c r="F1375" s="38">
        <v>3</v>
      </c>
      <c r="G1375" s="41">
        <v>1.8624505008152807</v>
      </c>
      <c r="H1375" s="41">
        <v>1.74970002399808</v>
      </c>
      <c r="I1375" s="57" t="s">
        <v>12</v>
      </c>
      <c r="J1375" s="58">
        <v>1696.80766954417</v>
      </c>
      <c r="K1375" s="59">
        <v>0.61279470700705396</v>
      </c>
      <c r="L1375" s="26">
        <f>G1375*J1375/978</f>
        <v>3.2313090939976985</v>
      </c>
      <c r="M1375" s="60">
        <v>39.948753649938276</v>
      </c>
      <c r="N1375" s="61" t="s">
        <v>29</v>
      </c>
      <c r="O1375" s="24">
        <f t="shared" si="90"/>
        <v>0</v>
      </c>
      <c r="P1375" s="163">
        <f t="shared" si="89"/>
        <v>0</v>
      </c>
      <c r="Q1375" s="166">
        <v>3</v>
      </c>
      <c r="R1375" s="166">
        <v>1</v>
      </c>
      <c r="S1375" s="166">
        <v>1</v>
      </c>
      <c r="T1375" s="20"/>
      <c r="U1375" s="20"/>
      <c r="V1375" s="20"/>
      <c r="W1375" s="20"/>
      <c r="X1375" s="20"/>
      <c r="Y1375" s="20"/>
      <c r="Z1375" s="6"/>
      <c r="AA1375" s="6"/>
      <c r="AB1375" s="111"/>
      <c r="AC1375" s="24"/>
      <c r="AI1375" s="111"/>
      <c r="AM1375" s="111"/>
    </row>
    <row r="1376" spans="1:39" x14ac:dyDescent="0.25">
      <c r="A1376" s="10"/>
      <c r="B1376" s="10"/>
      <c r="C1376" s="2" t="s">
        <v>911</v>
      </c>
      <c r="D1376" s="51" t="s">
        <v>912</v>
      </c>
      <c r="E1376" s="38" t="s">
        <v>31</v>
      </c>
      <c r="F1376" s="38">
        <v>1</v>
      </c>
      <c r="G1376" s="41">
        <v>1.9012087123025372</v>
      </c>
      <c r="H1376" s="41">
        <v>1.7773596545342383</v>
      </c>
      <c r="I1376" s="57" t="s">
        <v>12</v>
      </c>
      <c r="J1376" s="58">
        <v>1696.80766954417</v>
      </c>
      <c r="K1376" s="59">
        <v>0.61279470700705396</v>
      </c>
      <c r="L1376" s="26">
        <f t="shared" ref="L1376:L1382" si="92">G1376*J1376/978</f>
        <v>3.2985537059704915</v>
      </c>
      <c r="M1376" s="60">
        <v>40.043971418697353</v>
      </c>
      <c r="N1376" s="61" t="s">
        <v>29</v>
      </c>
      <c r="O1376" s="24">
        <f t="shared" si="90"/>
        <v>0</v>
      </c>
      <c r="P1376" s="163">
        <f t="shared" si="89"/>
        <v>1</v>
      </c>
      <c r="Q1376" s="166">
        <v>4</v>
      </c>
      <c r="R1376" s="166">
        <v>1</v>
      </c>
      <c r="S1376" s="166">
        <v>1</v>
      </c>
      <c r="T1376" s="20"/>
      <c r="U1376" s="20"/>
      <c r="V1376" s="20"/>
      <c r="W1376" s="20"/>
      <c r="X1376" s="20"/>
      <c r="Y1376" s="20"/>
      <c r="Z1376" s="6"/>
      <c r="AA1376" s="6"/>
      <c r="AB1376" s="111"/>
      <c r="AC1376" s="24"/>
      <c r="AI1376" s="111"/>
      <c r="AM1376" s="111"/>
    </row>
    <row r="1377" spans="1:39" x14ac:dyDescent="0.25">
      <c r="A1377" s="10"/>
      <c r="B1377" s="10"/>
      <c r="C1377" s="2" t="s">
        <v>911</v>
      </c>
      <c r="D1377" s="51" t="s">
        <v>912</v>
      </c>
      <c r="E1377" s="38" t="s">
        <v>31</v>
      </c>
      <c r="F1377" s="38">
        <v>2</v>
      </c>
      <c r="G1377" s="41">
        <v>1.9254325979663438</v>
      </c>
      <c r="H1377" s="41">
        <v>1.7870870493656577</v>
      </c>
      <c r="I1377" s="57" t="s">
        <v>12</v>
      </c>
      <c r="J1377" s="58">
        <v>1696.80766954417</v>
      </c>
      <c r="K1377" s="59">
        <v>0.61279470700705396</v>
      </c>
      <c r="L1377" s="26">
        <f t="shared" si="92"/>
        <v>3.3405815944986181</v>
      </c>
      <c r="M1377" s="60">
        <v>40.183228351916355</v>
      </c>
      <c r="N1377" s="61" t="s">
        <v>29</v>
      </c>
      <c r="O1377" s="24">
        <f t="shared" si="90"/>
        <v>0</v>
      </c>
      <c r="P1377" s="163">
        <f t="shared" si="89"/>
        <v>0</v>
      </c>
      <c r="Q1377" s="166">
        <v>5</v>
      </c>
      <c r="R1377" s="166">
        <v>1</v>
      </c>
      <c r="S1377" s="166">
        <v>1</v>
      </c>
      <c r="T1377" s="20"/>
      <c r="U1377" s="20"/>
      <c r="V1377" s="20"/>
      <c r="W1377" s="20"/>
      <c r="X1377" s="20"/>
      <c r="Y1377" s="20"/>
      <c r="Z1377" s="6"/>
      <c r="AA1377" s="6"/>
      <c r="AB1377" s="111"/>
      <c r="AC1377" s="24"/>
      <c r="AI1377" s="111"/>
      <c r="AM1377" s="111"/>
    </row>
    <row r="1378" spans="1:39" x14ac:dyDescent="0.25">
      <c r="A1378" s="10"/>
      <c r="B1378" s="10"/>
      <c r="C1378" s="2" t="s">
        <v>911</v>
      </c>
      <c r="D1378" s="51" t="s">
        <v>912</v>
      </c>
      <c r="E1378" s="38" t="s">
        <v>31</v>
      </c>
      <c r="F1378" s="38">
        <v>3</v>
      </c>
      <c r="G1378" s="41">
        <v>1.9549001063955551</v>
      </c>
      <c r="H1378" s="41">
        <v>1.8179449704518014</v>
      </c>
      <c r="I1378" s="57" t="s">
        <v>12</v>
      </c>
      <c r="J1378" s="58">
        <v>1696.80766954417</v>
      </c>
      <c r="K1378" s="59">
        <v>0.61279470700705396</v>
      </c>
      <c r="L1378" s="26">
        <f t="shared" si="92"/>
        <v>3.3917070487982537</v>
      </c>
      <c r="M1378" s="60">
        <v>40.145930250622683</v>
      </c>
      <c r="N1378" s="61" t="s">
        <v>29</v>
      </c>
      <c r="O1378" s="24">
        <f t="shared" si="90"/>
        <v>0</v>
      </c>
      <c r="P1378" s="163">
        <f t="shared" si="89"/>
        <v>0</v>
      </c>
      <c r="Q1378" s="166">
        <v>6</v>
      </c>
      <c r="R1378" s="166">
        <v>1</v>
      </c>
      <c r="S1378" s="166">
        <v>1</v>
      </c>
      <c r="T1378" s="20"/>
      <c r="U1378" s="20"/>
      <c r="V1378" s="20"/>
      <c r="W1378" s="20"/>
      <c r="X1378" s="20"/>
      <c r="Y1378" s="20"/>
      <c r="Z1378" s="6"/>
      <c r="AA1378" s="6"/>
      <c r="AB1378" s="111"/>
      <c r="AC1378" s="24"/>
      <c r="AI1378" s="111"/>
      <c r="AM1378" s="111"/>
    </row>
    <row r="1379" spans="1:39" x14ac:dyDescent="0.25">
      <c r="A1379" s="10"/>
      <c r="B1379" s="10"/>
      <c r="C1379" s="2" t="s">
        <v>911</v>
      </c>
      <c r="D1379" s="51" t="s">
        <v>912</v>
      </c>
      <c r="E1379" s="38" t="s">
        <v>31</v>
      </c>
      <c r="F1379" s="38">
        <v>4</v>
      </c>
      <c r="G1379" s="41">
        <v>1.9098216983983078</v>
      </c>
      <c r="H1379" s="41">
        <v>1.7563985095595871</v>
      </c>
      <c r="I1379" s="57" t="s">
        <v>12</v>
      </c>
      <c r="J1379" s="58">
        <v>1696.80766954417</v>
      </c>
      <c r="K1379" s="59">
        <v>0.61279470700705396</v>
      </c>
      <c r="L1379" s="26">
        <f t="shared" si="92"/>
        <v>3.3134970401882633</v>
      </c>
      <c r="M1379" s="60">
        <v>40.360105547777266</v>
      </c>
      <c r="N1379" s="61" t="s">
        <v>29</v>
      </c>
      <c r="O1379" s="24">
        <f t="shared" si="90"/>
        <v>0</v>
      </c>
      <c r="P1379" s="163">
        <f t="shared" si="89"/>
        <v>0</v>
      </c>
      <c r="Q1379" s="166">
        <v>7</v>
      </c>
      <c r="R1379" s="166">
        <v>1</v>
      </c>
      <c r="S1379" s="166">
        <v>1</v>
      </c>
      <c r="T1379" s="20"/>
      <c r="U1379" s="20"/>
      <c r="V1379" s="20"/>
      <c r="W1379" s="20"/>
      <c r="X1379" s="20"/>
      <c r="Y1379" s="20"/>
      <c r="Z1379" s="6"/>
      <c r="AA1379" s="6"/>
      <c r="AB1379" s="111"/>
      <c r="AC1379" s="24"/>
      <c r="AI1379" s="111"/>
      <c r="AM1379" s="111"/>
    </row>
    <row r="1380" spans="1:39" x14ac:dyDescent="0.25">
      <c r="A1380" s="10"/>
      <c r="B1380" s="10"/>
      <c r="C1380" s="2" t="s">
        <v>911</v>
      </c>
      <c r="D1380" s="51" t="s">
        <v>912</v>
      </c>
      <c r="E1380" s="38" t="s">
        <v>32</v>
      </c>
      <c r="F1380" s="38">
        <v>1</v>
      </c>
      <c r="G1380" s="41">
        <v>1.9490302743614001</v>
      </c>
      <c r="H1380" s="41">
        <v>1.7973056102362206</v>
      </c>
      <c r="I1380" s="57" t="s">
        <v>12</v>
      </c>
      <c r="J1380" s="58">
        <v>1696.80766954417</v>
      </c>
      <c r="K1380" s="59">
        <v>0.61279470700705396</v>
      </c>
      <c r="L1380" s="26">
        <f t="shared" si="92"/>
        <v>3.3815230242435597</v>
      </c>
      <c r="M1380" s="60">
        <v>40.308136413904663</v>
      </c>
      <c r="N1380" s="61" t="s">
        <v>29</v>
      </c>
      <c r="O1380" s="24">
        <f t="shared" si="90"/>
        <v>0</v>
      </c>
      <c r="P1380" s="163">
        <f t="shared" si="89"/>
        <v>1</v>
      </c>
      <c r="Q1380" s="166">
        <v>8</v>
      </c>
      <c r="R1380" s="166">
        <v>1</v>
      </c>
      <c r="S1380" s="166">
        <v>1</v>
      </c>
      <c r="T1380" s="20"/>
      <c r="U1380" s="20"/>
      <c r="V1380" s="20"/>
      <c r="W1380" s="20"/>
      <c r="X1380" s="20"/>
      <c r="Y1380" s="20"/>
      <c r="Z1380" s="6"/>
      <c r="AA1380" s="6"/>
      <c r="AB1380" s="111"/>
      <c r="AC1380" s="24"/>
      <c r="AI1380" s="111"/>
      <c r="AM1380" s="111"/>
    </row>
    <row r="1381" spans="1:39" x14ac:dyDescent="0.25">
      <c r="A1381" s="10"/>
      <c r="B1381" s="10"/>
      <c r="C1381" s="2" t="s">
        <v>911</v>
      </c>
      <c r="D1381" s="51" t="s">
        <v>912</v>
      </c>
      <c r="E1381" s="38" t="s">
        <v>32</v>
      </c>
      <c r="F1381" s="38">
        <v>2</v>
      </c>
      <c r="G1381" s="41">
        <v>1.9099276410998554</v>
      </c>
      <c r="H1381" s="41">
        <v>1.7954962672867461</v>
      </c>
      <c r="I1381" s="57" t="s">
        <v>12</v>
      </c>
      <c r="J1381" s="58">
        <v>1696.80766954417</v>
      </c>
      <c r="K1381" s="59">
        <v>0.61279470700705396</v>
      </c>
      <c r="L1381" s="26">
        <f t="shared" si="92"/>
        <v>3.3136808483564826</v>
      </c>
      <c r="M1381" s="60">
        <v>39.935851096586518</v>
      </c>
      <c r="N1381" s="61" t="s">
        <v>29</v>
      </c>
      <c r="O1381" s="24">
        <f t="shared" si="90"/>
        <v>0</v>
      </c>
      <c r="P1381" s="163">
        <f t="shared" si="89"/>
        <v>0</v>
      </c>
      <c r="Q1381" s="166">
        <v>9</v>
      </c>
      <c r="R1381" s="166">
        <v>1</v>
      </c>
      <c r="S1381" s="166">
        <v>1</v>
      </c>
      <c r="T1381" s="20"/>
      <c r="U1381" s="20"/>
      <c r="V1381" s="20"/>
      <c r="W1381" s="20"/>
      <c r="X1381" s="20"/>
      <c r="Y1381" s="20"/>
      <c r="Z1381" s="6"/>
      <c r="AA1381" s="6"/>
      <c r="AB1381" s="111"/>
      <c r="AC1381" s="24"/>
      <c r="AI1381" s="111"/>
      <c r="AM1381" s="111"/>
    </row>
    <row r="1382" spans="1:39" x14ac:dyDescent="0.25">
      <c r="A1382" s="10"/>
      <c r="B1382" s="10"/>
      <c r="C1382" s="2" t="s">
        <v>911</v>
      </c>
      <c r="D1382" s="51" t="s">
        <v>912</v>
      </c>
      <c r="E1382" s="38" t="s">
        <v>32</v>
      </c>
      <c r="F1382" s="38">
        <v>3</v>
      </c>
      <c r="G1382" s="41">
        <v>1.940455135007664</v>
      </c>
      <c r="H1382" s="41">
        <v>1.8035889269965704</v>
      </c>
      <c r="I1382" s="57" t="s">
        <v>12</v>
      </c>
      <c r="J1382" s="58">
        <v>1696.80766954417</v>
      </c>
      <c r="K1382" s="59">
        <v>0.61279470700705396</v>
      </c>
      <c r="L1382" s="26">
        <f t="shared" si="92"/>
        <v>3.3666453532590719</v>
      </c>
      <c r="M1382" s="60">
        <v>40.155814262234188</v>
      </c>
      <c r="N1382" s="61" t="s">
        <v>29</v>
      </c>
      <c r="O1382" s="24">
        <f t="shared" si="90"/>
        <v>0</v>
      </c>
      <c r="P1382" s="163">
        <f t="shared" si="89"/>
        <v>0</v>
      </c>
      <c r="Q1382" s="166">
        <v>10</v>
      </c>
      <c r="R1382" s="166">
        <v>1</v>
      </c>
      <c r="S1382" s="166">
        <v>1</v>
      </c>
      <c r="T1382" s="20"/>
      <c r="U1382" s="20"/>
      <c r="V1382" s="20"/>
      <c r="W1382" s="20"/>
      <c r="X1382" s="20"/>
      <c r="Y1382" s="20"/>
      <c r="Z1382" s="6"/>
      <c r="AA1382" s="6"/>
      <c r="AB1382" s="111"/>
      <c r="AC1382" s="24"/>
      <c r="AI1382" s="111"/>
      <c r="AM1382" s="111"/>
    </row>
    <row r="1383" spans="1:39" x14ac:dyDescent="0.25">
      <c r="A1383" s="10"/>
      <c r="B1383" s="10"/>
      <c r="C1383" s="8"/>
      <c r="D1383" s="66"/>
      <c r="E1383" s="66"/>
      <c r="F1383" s="66"/>
      <c r="G1383" s="81"/>
      <c r="H1383" s="81"/>
      <c r="I1383" s="63"/>
      <c r="J1383" s="64"/>
      <c r="K1383" s="65"/>
      <c r="L1383" s="50"/>
      <c r="M1383" s="73"/>
      <c r="N1383" s="74"/>
      <c r="O1383" s="163"/>
      <c r="P1383" s="163"/>
      <c r="Q1383" s="169"/>
      <c r="R1383" s="169"/>
      <c r="S1383" s="169"/>
      <c r="T1383" s="93"/>
      <c r="U1383" s="93"/>
      <c r="V1383" s="93"/>
      <c r="W1383" s="93"/>
      <c r="X1383" s="93"/>
      <c r="Y1383" s="93"/>
      <c r="Z1383" s="97"/>
      <c r="AA1383" s="97"/>
      <c r="AB1383" s="111"/>
      <c r="AC1383" s="112"/>
      <c r="AD1383" s="112"/>
      <c r="AE1383" s="112"/>
      <c r="AF1383" s="112"/>
      <c r="AG1383" s="112"/>
      <c r="AH1383" s="112"/>
      <c r="AI1383" s="111"/>
      <c r="AJ1383" s="112"/>
      <c r="AK1383" s="112"/>
      <c r="AL1383" s="112"/>
      <c r="AM1383" s="111"/>
    </row>
    <row r="1384" spans="1:39" x14ac:dyDescent="0.25">
      <c r="A1384" s="10"/>
      <c r="B1384" s="10"/>
      <c r="C1384" s="2" t="s">
        <v>700</v>
      </c>
      <c r="D1384" s="39" t="s">
        <v>605</v>
      </c>
      <c r="E1384" s="38" t="s">
        <v>30</v>
      </c>
      <c r="F1384" s="38">
        <v>1</v>
      </c>
      <c r="G1384" s="41">
        <v>1.2809270025839792</v>
      </c>
      <c r="H1384" s="41">
        <v>1.2666291924302042</v>
      </c>
      <c r="I1384" s="57" t="s">
        <v>12</v>
      </c>
      <c r="J1384" s="58">
        <v>1696.80766954417</v>
      </c>
      <c r="K1384" s="59">
        <v>0.61279470700705407</v>
      </c>
      <c r="L1384" s="26">
        <f t="shared" si="88"/>
        <v>2.2223791023627002</v>
      </c>
      <c r="M1384" s="60">
        <v>38.943746956315117</v>
      </c>
      <c r="N1384" s="61" t="s">
        <v>29</v>
      </c>
      <c r="O1384" s="24">
        <f t="shared" si="90"/>
        <v>1</v>
      </c>
      <c r="P1384" s="163">
        <f t="shared" si="89"/>
        <v>1</v>
      </c>
      <c r="Q1384" s="166">
        <v>1</v>
      </c>
      <c r="R1384" s="166">
        <v>1</v>
      </c>
      <c r="S1384" s="166">
        <v>1</v>
      </c>
      <c r="T1384" s="27">
        <f>AVERAGE(L1384:L1428)</f>
        <v>2.1760901277260585</v>
      </c>
      <c r="U1384" s="27">
        <f>STDEVA(L1384:L1428)</f>
        <v>8.9313504272751892E-2</v>
      </c>
      <c r="V1384" s="24">
        <f>978*T1384/AA1384</f>
        <v>1064.1080724580427</v>
      </c>
      <c r="W1384" s="24">
        <f>978*U1384/AA1384</f>
        <v>43.674303589375675</v>
      </c>
      <c r="X1384" s="27">
        <f>AVERAGE(M1384:M1428)</f>
        <v>38.838019261511043</v>
      </c>
      <c r="Y1384" s="27">
        <f>STDEVA(M1384:M1428)</f>
        <v>0.38136369154822009</v>
      </c>
      <c r="Z1384" s="6">
        <v>34</v>
      </c>
      <c r="AA1384" s="6">
        <v>2</v>
      </c>
      <c r="AB1384" s="111"/>
      <c r="AC1384" s="25">
        <f>SUM(O1384:O1428)</f>
        <v>6</v>
      </c>
      <c r="AD1384" s="25">
        <f>SUM(P1384:P1428)</f>
        <v>26</v>
      </c>
      <c r="AE1384" s="25">
        <f>SUM(R1384:R1428)</f>
        <v>45</v>
      </c>
      <c r="AF1384" s="24">
        <v>6</v>
      </c>
      <c r="AG1384" s="23">
        <v>26</v>
      </c>
      <c r="AH1384" s="25">
        <f>SUM(S1384:S1428)</f>
        <v>45</v>
      </c>
      <c r="AI1384" s="111"/>
      <c r="AJ1384" s="23">
        <v>1</v>
      </c>
      <c r="AM1384" s="111"/>
    </row>
    <row r="1385" spans="1:39" x14ac:dyDescent="0.25">
      <c r="A1385" s="10"/>
      <c r="B1385" s="10"/>
      <c r="C1385" s="2" t="s">
        <v>700</v>
      </c>
      <c r="D1385" s="39" t="s">
        <v>605</v>
      </c>
      <c r="E1385" s="38" t="s">
        <v>30</v>
      </c>
      <c r="F1385" s="38">
        <v>2</v>
      </c>
      <c r="G1385" s="41">
        <v>1.225545171339564</v>
      </c>
      <c r="H1385" s="41">
        <v>1.2252107925801012</v>
      </c>
      <c r="I1385" s="57" t="s">
        <v>12</v>
      </c>
      <c r="J1385" s="58">
        <v>1696.80766954417</v>
      </c>
      <c r="K1385" s="59">
        <v>0.61279470700705407</v>
      </c>
      <c r="L1385" s="26">
        <f t="shared" si="88"/>
        <v>2.1262928896746383</v>
      </c>
      <c r="M1385" s="60">
        <v>38.725968666262631</v>
      </c>
      <c r="N1385" s="61" t="s">
        <v>29</v>
      </c>
      <c r="O1385" s="24">
        <f t="shared" si="90"/>
        <v>0</v>
      </c>
      <c r="P1385" s="163">
        <f t="shared" si="89"/>
        <v>0</v>
      </c>
      <c r="Q1385" s="166">
        <v>2</v>
      </c>
      <c r="R1385" s="166">
        <v>1</v>
      </c>
      <c r="S1385" s="166">
        <v>1</v>
      </c>
      <c r="T1385" s="20"/>
      <c r="U1385" s="20"/>
      <c r="V1385" s="20"/>
      <c r="W1385" s="20"/>
      <c r="X1385" s="20"/>
      <c r="Y1385" s="20"/>
      <c r="Z1385" s="6"/>
      <c r="AA1385" s="6"/>
      <c r="AB1385" s="111"/>
      <c r="AC1385" s="24"/>
      <c r="AI1385" s="111"/>
      <c r="AM1385" s="111"/>
    </row>
    <row r="1386" spans="1:39" x14ac:dyDescent="0.25">
      <c r="A1386" s="10"/>
      <c r="B1386" s="10"/>
      <c r="C1386" s="2" t="s">
        <v>700</v>
      </c>
      <c r="D1386" s="39" t="s">
        <v>605</v>
      </c>
      <c r="E1386" s="38" t="s">
        <v>30</v>
      </c>
      <c r="F1386" s="38">
        <v>3</v>
      </c>
      <c r="G1386" s="41">
        <v>1.2937361008154189</v>
      </c>
      <c r="H1386" s="41">
        <v>1.2612692967409949</v>
      </c>
      <c r="I1386" s="57" t="s">
        <v>12</v>
      </c>
      <c r="J1386" s="58">
        <v>1696.80766954417</v>
      </c>
      <c r="K1386" s="59">
        <v>0.61279470700705407</v>
      </c>
      <c r="L1386" s="26">
        <f t="shared" si="88"/>
        <v>2.2446025953269655</v>
      </c>
      <c r="M1386" s="60">
        <v>39.224396610751697</v>
      </c>
      <c r="N1386" s="61" t="s">
        <v>29</v>
      </c>
      <c r="O1386" s="24">
        <f t="shared" si="90"/>
        <v>0</v>
      </c>
      <c r="P1386" s="163">
        <f t="shared" si="89"/>
        <v>0</v>
      </c>
      <c r="Q1386" s="166">
        <v>3</v>
      </c>
      <c r="R1386" s="166">
        <v>1</v>
      </c>
      <c r="S1386" s="166">
        <v>1</v>
      </c>
      <c r="T1386" s="20"/>
      <c r="U1386" s="20"/>
      <c r="V1386" s="20"/>
      <c r="W1386" s="20"/>
      <c r="X1386" s="20"/>
      <c r="Y1386" s="20"/>
      <c r="Z1386" s="6"/>
      <c r="AA1386" s="6"/>
      <c r="AB1386" s="111"/>
      <c r="AC1386" s="24"/>
      <c r="AD1386" s="25"/>
      <c r="AI1386" s="111"/>
      <c r="AM1386" s="111"/>
    </row>
    <row r="1387" spans="1:39" x14ac:dyDescent="0.25">
      <c r="A1387" s="10"/>
      <c r="B1387" s="10"/>
      <c r="C1387" s="2" t="s">
        <v>700</v>
      </c>
      <c r="D1387" s="39" t="s">
        <v>605</v>
      </c>
      <c r="E1387" s="38" t="s">
        <v>31</v>
      </c>
      <c r="F1387" s="38">
        <v>1</v>
      </c>
      <c r="G1387" s="41">
        <v>1.3190506031646561</v>
      </c>
      <c r="H1387" s="41">
        <v>1.2762188869208539</v>
      </c>
      <c r="I1387" s="57" t="s">
        <v>12</v>
      </c>
      <c r="J1387" s="58">
        <v>1696.80766954417</v>
      </c>
      <c r="K1387" s="59">
        <v>0.61279470700705407</v>
      </c>
      <c r="L1387" s="26">
        <f t="shared" si="88"/>
        <v>2.288522678902507</v>
      </c>
      <c r="M1387" s="60">
        <v>39.373893931266345</v>
      </c>
      <c r="N1387" s="61" t="s">
        <v>29</v>
      </c>
      <c r="O1387" s="24">
        <f t="shared" si="90"/>
        <v>0</v>
      </c>
      <c r="P1387" s="163">
        <f t="shared" si="89"/>
        <v>1</v>
      </c>
      <c r="Q1387" s="166">
        <v>4</v>
      </c>
      <c r="R1387" s="166">
        <v>1</v>
      </c>
      <c r="S1387" s="166">
        <v>1</v>
      </c>
      <c r="T1387" s="20"/>
      <c r="U1387" s="20"/>
      <c r="V1387" s="20"/>
      <c r="W1387" s="20"/>
      <c r="X1387" s="20"/>
      <c r="Y1387" s="20"/>
      <c r="Z1387" s="6"/>
      <c r="AA1387" s="6"/>
      <c r="AB1387" s="111"/>
      <c r="AC1387" s="24"/>
      <c r="AI1387" s="111"/>
      <c r="AM1387" s="111"/>
    </row>
    <row r="1388" spans="1:39" x14ac:dyDescent="0.25">
      <c r="A1388" s="10"/>
      <c r="B1388" s="10"/>
      <c r="C1388" s="2" t="s">
        <v>700</v>
      </c>
      <c r="D1388" s="39" t="s">
        <v>605</v>
      </c>
      <c r="E1388" s="38" t="s">
        <v>31</v>
      </c>
      <c r="F1388" s="38">
        <v>2</v>
      </c>
      <c r="G1388" s="41">
        <v>1.2303538439675998</v>
      </c>
      <c r="H1388" s="41">
        <v>1.2308632917583762</v>
      </c>
      <c r="I1388" s="57" t="s">
        <v>12</v>
      </c>
      <c r="J1388" s="58">
        <v>1696.80766954417</v>
      </c>
      <c r="K1388" s="59">
        <v>0.61279470700705407</v>
      </c>
      <c r="L1388" s="26">
        <f t="shared" si="88"/>
        <v>2.1346358268889309</v>
      </c>
      <c r="M1388" s="60">
        <v>38.712276063162463</v>
      </c>
      <c r="N1388" s="61" t="s">
        <v>29</v>
      </c>
      <c r="O1388" s="24">
        <f t="shared" si="90"/>
        <v>0</v>
      </c>
      <c r="P1388" s="163">
        <f t="shared" si="89"/>
        <v>0</v>
      </c>
      <c r="Q1388" s="166">
        <v>5</v>
      </c>
      <c r="R1388" s="166">
        <v>1</v>
      </c>
      <c r="S1388" s="166">
        <v>1</v>
      </c>
      <c r="T1388" s="20"/>
      <c r="U1388" s="20"/>
      <c r="V1388" s="20"/>
      <c r="W1388" s="20"/>
      <c r="X1388" s="20"/>
      <c r="Y1388" s="20"/>
      <c r="Z1388" s="6"/>
      <c r="AA1388" s="6"/>
      <c r="AB1388" s="111"/>
      <c r="AC1388" s="24"/>
      <c r="AI1388" s="111"/>
      <c r="AM1388" s="111"/>
    </row>
    <row r="1389" spans="1:39" x14ac:dyDescent="0.25">
      <c r="A1389" s="10"/>
      <c r="B1389" s="10"/>
      <c r="C1389" s="2" t="s">
        <v>700</v>
      </c>
      <c r="D1389" s="39" t="s">
        <v>605</v>
      </c>
      <c r="E1389" s="38" t="s">
        <v>31</v>
      </c>
      <c r="F1389" s="38">
        <v>3</v>
      </c>
      <c r="G1389" s="41">
        <v>1.284479068572896</v>
      </c>
      <c r="H1389" s="41">
        <v>1.2619650804519</v>
      </c>
      <c r="I1389" s="57" t="s">
        <v>12</v>
      </c>
      <c r="J1389" s="58">
        <v>1696.80766954417</v>
      </c>
      <c r="K1389" s="59">
        <v>0.61279470700705407</v>
      </c>
      <c r="L1389" s="26">
        <f t="shared" si="88"/>
        <v>2.2285418557499406</v>
      </c>
      <c r="M1389" s="60">
        <v>39.071685732000105</v>
      </c>
      <c r="N1389" s="61" t="s">
        <v>29</v>
      </c>
      <c r="O1389" s="24">
        <f t="shared" si="90"/>
        <v>0</v>
      </c>
      <c r="P1389" s="163">
        <f t="shared" si="89"/>
        <v>0</v>
      </c>
      <c r="Q1389" s="166">
        <v>6</v>
      </c>
      <c r="R1389" s="166">
        <v>1</v>
      </c>
      <c r="S1389" s="166">
        <v>1</v>
      </c>
      <c r="T1389" s="20"/>
      <c r="U1389" s="20"/>
      <c r="V1389" s="20"/>
      <c r="W1389" s="20"/>
      <c r="X1389" s="20"/>
      <c r="Y1389" s="20"/>
      <c r="Z1389" s="6"/>
      <c r="AA1389" s="6"/>
      <c r="AB1389" s="111"/>
      <c r="AC1389" s="24"/>
      <c r="AI1389" s="111"/>
      <c r="AM1389" s="111"/>
    </row>
    <row r="1390" spans="1:39" x14ac:dyDescent="0.25">
      <c r="A1390" s="10"/>
      <c r="B1390" s="10"/>
      <c r="C1390" s="2" t="s">
        <v>700</v>
      </c>
      <c r="D1390" s="39" t="s">
        <v>605</v>
      </c>
      <c r="E1390" s="38" t="s">
        <v>32</v>
      </c>
      <c r="F1390" s="38">
        <v>1</v>
      </c>
      <c r="G1390" s="41">
        <v>1.291418929776635</v>
      </c>
      <c r="H1390" s="41">
        <v>1.24822695035461</v>
      </c>
      <c r="I1390" s="57" t="s">
        <v>12</v>
      </c>
      <c r="J1390" s="58">
        <v>1696.80766954417</v>
      </c>
      <c r="K1390" s="59">
        <v>0.61279470700705407</v>
      </c>
      <c r="L1390" s="26">
        <f t="shared" si="88"/>
        <v>2.240582356482125</v>
      </c>
      <c r="M1390" s="60">
        <v>39.393677497898004</v>
      </c>
      <c r="N1390" s="61" t="s">
        <v>29</v>
      </c>
      <c r="O1390" s="24">
        <f t="shared" si="90"/>
        <v>0</v>
      </c>
      <c r="P1390" s="163">
        <f t="shared" si="89"/>
        <v>1</v>
      </c>
      <c r="Q1390" s="166">
        <v>7</v>
      </c>
      <c r="R1390" s="166">
        <v>1</v>
      </c>
      <c r="S1390" s="166">
        <v>1</v>
      </c>
      <c r="T1390" s="20"/>
      <c r="U1390" s="20"/>
      <c r="V1390" s="20"/>
      <c r="W1390" s="20"/>
      <c r="X1390" s="20"/>
      <c r="Y1390" s="20"/>
      <c r="Z1390" s="6"/>
      <c r="AA1390" s="6"/>
      <c r="AB1390" s="111"/>
      <c r="AC1390" s="24"/>
      <c r="AI1390" s="111"/>
      <c r="AM1390" s="111"/>
    </row>
    <row r="1391" spans="1:39" x14ac:dyDescent="0.25">
      <c r="A1391" s="10"/>
      <c r="B1391" s="10"/>
      <c r="C1391" s="2" t="s">
        <v>700</v>
      </c>
      <c r="D1391" s="39" t="s">
        <v>605</v>
      </c>
      <c r="E1391" s="38" t="s">
        <v>32</v>
      </c>
      <c r="F1391" s="38">
        <v>2</v>
      </c>
      <c r="G1391" s="41">
        <v>1.206345970919962</v>
      </c>
      <c r="H1391" s="41">
        <v>1.2384506925437506</v>
      </c>
      <c r="I1391" s="57" t="s">
        <v>12</v>
      </c>
      <c r="J1391" s="58">
        <v>1696.80766954417</v>
      </c>
      <c r="K1391" s="59">
        <v>0.61279470700705407</v>
      </c>
      <c r="L1391" s="26">
        <f t="shared" si="88"/>
        <v>2.0929827153176892</v>
      </c>
      <c r="M1391" s="60">
        <v>38.19394249734178</v>
      </c>
      <c r="N1391" s="61" t="s">
        <v>29</v>
      </c>
      <c r="O1391" s="24">
        <f t="shared" si="90"/>
        <v>0</v>
      </c>
      <c r="P1391" s="163">
        <f t="shared" si="89"/>
        <v>0</v>
      </c>
      <c r="Q1391" s="166">
        <v>8</v>
      </c>
      <c r="R1391" s="166">
        <v>1</v>
      </c>
      <c r="S1391" s="166">
        <v>1</v>
      </c>
      <c r="T1391" s="20"/>
      <c r="U1391" s="20"/>
      <c r="V1391" s="20"/>
      <c r="W1391" s="20"/>
      <c r="X1391" s="20"/>
      <c r="Y1391" s="20"/>
      <c r="Z1391" s="6"/>
      <c r="AA1391" s="6"/>
      <c r="AB1391" s="111"/>
      <c r="AC1391" s="24"/>
      <c r="AI1391" s="111"/>
      <c r="AM1391" s="111"/>
    </row>
    <row r="1392" spans="1:39" x14ac:dyDescent="0.25">
      <c r="A1392" s="10"/>
      <c r="B1392" s="10"/>
      <c r="C1392" s="2" t="s">
        <v>700</v>
      </c>
      <c r="D1392" s="39" t="s">
        <v>605</v>
      </c>
      <c r="E1392" s="38" t="s">
        <v>32</v>
      </c>
      <c r="F1392" s="38">
        <v>3</v>
      </c>
      <c r="G1392" s="41">
        <v>1.2595894772938814</v>
      </c>
      <c r="H1392" s="41">
        <v>1.2729945401091978</v>
      </c>
      <c r="I1392" s="57" t="s">
        <v>12</v>
      </c>
      <c r="J1392" s="58">
        <v>1696.80766954417</v>
      </c>
      <c r="K1392" s="59">
        <v>0.61279470700705407</v>
      </c>
      <c r="L1392" s="26">
        <f t="shared" si="88"/>
        <v>2.1853589831793356</v>
      </c>
      <c r="M1392" s="60">
        <v>38.509013003894211</v>
      </c>
      <c r="N1392" s="61" t="s">
        <v>29</v>
      </c>
      <c r="O1392" s="24">
        <f t="shared" si="90"/>
        <v>0</v>
      </c>
      <c r="P1392" s="163">
        <f t="shared" si="89"/>
        <v>0</v>
      </c>
      <c r="Q1392" s="166">
        <v>9</v>
      </c>
      <c r="R1392" s="166">
        <v>1</v>
      </c>
      <c r="S1392" s="166">
        <v>1</v>
      </c>
      <c r="T1392" s="20"/>
      <c r="U1392" s="20"/>
      <c r="V1392" s="20"/>
      <c r="W1392" s="20"/>
      <c r="X1392" s="20"/>
      <c r="Y1392" s="20"/>
      <c r="Z1392" s="6"/>
      <c r="AA1392" s="6"/>
      <c r="AB1392" s="111"/>
      <c r="AC1392" s="24"/>
      <c r="AI1392" s="111"/>
      <c r="AM1392" s="111"/>
    </row>
    <row r="1393" spans="1:39" x14ac:dyDescent="0.25">
      <c r="A1393" s="10"/>
      <c r="B1393" s="10"/>
      <c r="C1393" s="2" t="s">
        <v>700</v>
      </c>
      <c r="D1393" s="51" t="s">
        <v>454</v>
      </c>
      <c r="E1393" s="38" t="s">
        <v>33</v>
      </c>
      <c r="F1393" s="38">
        <v>1</v>
      </c>
      <c r="G1393" s="41">
        <v>0.70992883768214154</v>
      </c>
      <c r="H1393" s="41">
        <v>0.72687158098346782</v>
      </c>
      <c r="I1393" s="57" t="s">
        <v>9</v>
      </c>
      <c r="J1393" s="58">
        <v>3089.8867662399298</v>
      </c>
      <c r="K1393" s="59">
        <v>0.60461148681394905</v>
      </c>
      <c r="L1393" s="26">
        <f t="shared" si="88"/>
        <v>2.242944499515485</v>
      </c>
      <c r="M1393" s="60">
        <v>39.074684087611836</v>
      </c>
      <c r="N1393" s="61" t="s">
        <v>29</v>
      </c>
      <c r="O1393" s="24">
        <f t="shared" si="90"/>
        <v>1</v>
      </c>
      <c r="P1393" s="163">
        <f t="shared" si="89"/>
        <v>1</v>
      </c>
      <c r="Q1393" s="166">
        <v>10</v>
      </c>
      <c r="R1393" s="166">
        <v>1</v>
      </c>
      <c r="S1393" s="166">
        <v>1</v>
      </c>
      <c r="T1393" s="20"/>
      <c r="U1393" s="20"/>
      <c r="V1393" s="20"/>
      <c r="W1393" s="20"/>
      <c r="X1393" s="20"/>
      <c r="Y1393" s="20"/>
      <c r="Z1393" s="6"/>
      <c r="AA1393" s="6"/>
      <c r="AB1393" s="111"/>
      <c r="AC1393" s="24"/>
      <c r="AI1393" s="111"/>
      <c r="AM1393" s="111"/>
    </row>
    <row r="1394" spans="1:39" x14ac:dyDescent="0.25">
      <c r="A1394" s="10"/>
      <c r="B1394" s="10"/>
      <c r="C1394" s="2" t="s">
        <v>700</v>
      </c>
      <c r="D1394" s="51" t="s">
        <v>454</v>
      </c>
      <c r="E1394" s="38" t="s">
        <v>518</v>
      </c>
      <c r="F1394" s="38">
        <v>1</v>
      </c>
      <c r="G1394" s="41">
        <v>0.70996808710343529</v>
      </c>
      <c r="H1394" s="41">
        <v>0.734931910537581</v>
      </c>
      <c r="I1394" s="57" t="s">
        <v>9</v>
      </c>
      <c r="J1394" s="58">
        <v>3089.8867662399298</v>
      </c>
      <c r="K1394" s="59">
        <v>0.60461148681394905</v>
      </c>
      <c r="L1394" s="26">
        <f t="shared" si="88"/>
        <v>2.2430685038789187</v>
      </c>
      <c r="M1394" s="60">
        <v>38.857115757799846</v>
      </c>
      <c r="N1394" s="61" t="s">
        <v>29</v>
      </c>
      <c r="O1394" s="24">
        <f t="shared" si="90"/>
        <v>0</v>
      </c>
      <c r="P1394" s="163">
        <f t="shared" si="89"/>
        <v>1</v>
      </c>
      <c r="Q1394" s="166">
        <v>11</v>
      </c>
      <c r="R1394" s="166">
        <v>1</v>
      </c>
      <c r="S1394" s="166">
        <v>1</v>
      </c>
      <c r="T1394" s="20"/>
      <c r="U1394" s="20"/>
      <c r="V1394" s="20"/>
      <c r="W1394" s="20"/>
      <c r="X1394" s="20"/>
      <c r="Y1394" s="20"/>
      <c r="Z1394" s="6"/>
      <c r="AA1394" s="6"/>
      <c r="AB1394" s="111"/>
      <c r="AC1394" s="24"/>
      <c r="AI1394" s="111"/>
      <c r="AM1394" s="111"/>
    </row>
    <row r="1395" spans="1:39" x14ac:dyDescent="0.25">
      <c r="A1395" s="10"/>
      <c r="B1395" s="10"/>
      <c r="C1395" s="2" t="s">
        <v>700</v>
      </c>
      <c r="D1395" s="51" t="s">
        <v>454</v>
      </c>
      <c r="E1395" s="38" t="s">
        <v>34</v>
      </c>
      <c r="F1395" s="38">
        <v>1</v>
      </c>
      <c r="G1395" s="41">
        <v>0.69666269368295597</v>
      </c>
      <c r="H1395" s="41">
        <v>0.7202397677250163</v>
      </c>
      <c r="I1395" s="57" t="s">
        <v>9</v>
      </c>
      <c r="J1395" s="58">
        <v>3089.8867662399298</v>
      </c>
      <c r="K1395" s="59">
        <v>0.60461148681394905</v>
      </c>
      <c r="L1395" s="26">
        <f t="shared" si="88"/>
        <v>2.2010315314356106</v>
      </c>
      <c r="M1395" s="60">
        <v>38.882450095120767</v>
      </c>
      <c r="N1395" s="61" t="s">
        <v>29</v>
      </c>
      <c r="O1395" s="24">
        <f t="shared" si="90"/>
        <v>0</v>
      </c>
      <c r="P1395" s="163">
        <f t="shared" si="89"/>
        <v>1</v>
      </c>
      <c r="Q1395" s="166">
        <v>12</v>
      </c>
      <c r="R1395" s="166">
        <v>1</v>
      </c>
      <c r="S1395" s="166">
        <v>1</v>
      </c>
      <c r="T1395" s="20"/>
      <c r="U1395" s="20"/>
      <c r="V1395" s="20"/>
      <c r="W1395" s="20"/>
      <c r="X1395" s="20"/>
      <c r="Y1395" s="20"/>
      <c r="Z1395" s="6"/>
      <c r="AA1395" s="6"/>
      <c r="AB1395" s="111"/>
      <c r="AC1395" s="24"/>
      <c r="AI1395" s="111"/>
      <c r="AM1395" s="111"/>
    </row>
    <row r="1396" spans="1:39" x14ac:dyDescent="0.25">
      <c r="A1396" s="10"/>
      <c r="B1396" s="10"/>
      <c r="C1396" s="2" t="s">
        <v>700</v>
      </c>
      <c r="D1396" s="51" t="s">
        <v>454</v>
      </c>
      <c r="E1396" s="38" t="s">
        <v>31</v>
      </c>
      <c r="F1396" s="38">
        <v>1</v>
      </c>
      <c r="G1396" s="41">
        <v>0.70490307867730906</v>
      </c>
      <c r="H1396" s="41">
        <v>0.738513427516864</v>
      </c>
      <c r="I1396" s="57" t="s">
        <v>9</v>
      </c>
      <c r="J1396" s="58">
        <v>3089.8867662399298</v>
      </c>
      <c r="K1396" s="59">
        <v>0.60461148681394905</v>
      </c>
      <c r="L1396" s="26">
        <f t="shared" si="88"/>
        <v>2.2270661495775066</v>
      </c>
      <c r="M1396" s="60">
        <v>38.617568593484187</v>
      </c>
      <c r="N1396" s="61" t="s">
        <v>29</v>
      </c>
      <c r="O1396" s="24">
        <f t="shared" si="90"/>
        <v>0</v>
      </c>
      <c r="P1396" s="163">
        <f t="shared" si="89"/>
        <v>1</v>
      </c>
      <c r="Q1396" s="166">
        <v>13</v>
      </c>
      <c r="R1396" s="166">
        <v>1</v>
      </c>
      <c r="S1396" s="166">
        <v>1</v>
      </c>
      <c r="T1396" s="20"/>
      <c r="U1396" s="20"/>
      <c r="V1396" s="20"/>
      <c r="W1396" s="20"/>
      <c r="X1396" s="20"/>
      <c r="Y1396" s="20"/>
      <c r="Z1396" s="6"/>
      <c r="AA1396" s="6"/>
      <c r="AB1396" s="111"/>
      <c r="AC1396" s="24"/>
      <c r="AI1396" s="111"/>
      <c r="AM1396" s="111"/>
    </row>
    <row r="1397" spans="1:39" x14ac:dyDescent="0.25">
      <c r="A1397" s="10"/>
      <c r="B1397" s="10"/>
      <c r="C1397" s="2" t="s">
        <v>700</v>
      </c>
      <c r="D1397" s="51" t="s">
        <v>454</v>
      </c>
      <c r="E1397" s="38" t="s">
        <v>32</v>
      </c>
      <c r="F1397" s="38">
        <v>1</v>
      </c>
      <c r="G1397" s="41">
        <v>0.7292315852284027</v>
      </c>
      <c r="H1397" s="41">
        <v>0.76509464228424762</v>
      </c>
      <c r="I1397" s="57" t="s">
        <v>9</v>
      </c>
      <c r="J1397" s="58">
        <v>3089.8867662399298</v>
      </c>
      <c r="K1397" s="59">
        <v>0.60461148681394905</v>
      </c>
      <c r="L1397" s="26">
        <f t="shared" si="88"/>
        <v>2.3039294731302729</v>
      </c>
      <c r="M1397" s="60">
        <v>38.589005049171462</v>
      </c>
      <c r="N1397" s="61" t="s">
        <v>29</v>
      </c>
      <c r="O1397" s="24">
        <f t="shared" si="90"/>
        <v>0</v>
      </c>
      <c r="P1397" s="163">
        <f t="shared" si="89"/>
        <v>1</v>
      </c>
      <c r="Q1397" s="166">
        <v>14</v>
      </c>
      <c r="R1397" s="166">
        <v>1</v>
      </c>
      <c r="S1397" s="166">
        <v>1</v>
      </c>
      <c r="T1397" s="20"/>
      <c r="U1397" s="20"/>
      <c r="V1397" s="20"/>
      <c r="W1397" s="20"/>
      <c r="X1397" s="20"/>
      <c r="Y1397" s="20"/>
      <c r="Z1397" s="6"/>
      <c r="AA1397" s="6"/>
      <c r="AB1397" s="111"/>
      <c r="AC1397" s="24"/>
      <c r="AI1397" s="111"/>
      <c r="AM1397" s="111"/>
    </row>
    <row r="1398" spans="1:39" x14ac:dyDescent="0.25">
      <c r="A1398" s="10"/>
      <c r="B1398" s="10"/>
      <c r="C1398" s="2" t="s">
        <v>700</v>
      </c>
      <c r="D1398" s="51" t="s">
        <v>454</v>
      </c>
      <c r="E1398" s="38" t="s">
        <v>30</v>
      </c>
      <c r="F1398" s="38">
        <v>1</v>
      </c>
      <c r="G1398" s="41">
        <v>0.63582634075155053</v>
      </c>
      <c r="H1398" s="41"/>
      <c r="I1398" s="57" t="s">
        <v>9</v>
      </c>
      <c r="J1398" s="58">
        <v>3089.8867662399298</v>
      </c>
      <c r="K1398" s="59">
        <v>0.60461148681394905</v>
      </c>
      <c r="L1398" s="26">
        <f t="shared" si="88"/>
        <v>2.0088255581952721</v>
      </c>
      <c r="M1398" s="60"/>
      <c r="N1398" s="61" t="s">
        <v>29</v>
      </c>
      <c r="O1398" s="24">
        <f t="shared" si="90"/>
        <v>0</v>
      </c>
      <c r="P1398" s="163">
        <f t="shared" si="89"/>
        <v>1</v>
      </c>
      <c r="Q1398" s="166">
        <v>15</v>
      </c>
      <c r="R1398" s="166">
        <v>1</v>
      </c>
      <c r="S1398" s="166">
        <v>1</v>
      </c>
      <c r="T1398" s="20"/>
      <c r="U1398" s="20"/>
      <c r="V1398" s="20"/>
      <c r="W1398" s="20"/>
      <c r="X1398" s="20"/>
      <c r="Y1398" s="20"/>
      <c r="Z1398" s="6"/>
      <c r="AA1398" s="6"/>
      <c r="AB1398" s="111"/>
      <c r="AC1398" s="24"/>
      <c r="AI1398" s="111"/>
      <c r="AM1398" s="111"/>
    </row>
    <row r="1399" spans="1:39" x14ac:dyDescent="0.25">
      <c r="A1399" s="10"/>
      <c r="B1399" s="10"/>
      <c r="C1399" s="2" t="s">
        <v>700</v>
      </c>
      <c r="D1399" s="51" t="s">
        <v>454</v>
      </c>
      <c r="E1399" s="38" t="s">
        <v>30</v>
      </c>
      <c r="F1399" s="38">
        <v>2</v>
      </c>
      <c r="G1399" s="41">
        <v>0.63092860129140138</v>
      </c>
      <c r="H1399" s="41">
        <v>0.69682579355161212</v>
      </c>
      <c r="I1399" s="57" t="s">
        <v>9</v>
      </c>
      <c r="J1399" s="58">
        <v>3089.8867662399298</v>
      </c>
      <c r="K1399" s="59">
        <v>0.60461148681394905</v>
      </c>
      <c r="L1399" s="26">
        <f t="shared" si="88"/>
        <v>1.9933516723645912</v>
      </c>
      <c r="M1399" s="60">
        <v>37.551163181940886</v>
      </c>
      <c r="N1399" s="61" t="s">
        <v>29</v>
      </c>
      <c r="O1399" s="24">
        <f t="shared" si="90"/>
        <v>0</v>
      </c>
      <c r="P1399" s="163">
        <f t="shared" si="89"/>
        <v>0</v>
      </c>
      <c r="Q1399" s="166">
        <v>16</v>
      </c>
      <c r="R1399" s="166">
        <v>1</v>
      </c>
      <c r="S1399" s="166">
        <v>1</v>
      </c>
      <c r="T1399" s="20"/>
      <c r="U1399" s="20"/>
      <c r="V1399" s="20"/>
      <c r="W1399" s="20"/>
      <c r="X1399" s="20"/>
      <c r="Y1399" s="20"/>
      <c r="Z1399" s="6"/>
      <c r="AA1399" s="6"/>
      <c r="AB1399" s="111"/>
      <c r="AC1399" s="24"/>
      <c r="AI1399" s="111"/>
      <c r="AM1399" s="111"/>
    </row>
    <row r="1400" spans="1:39" x14ac:dyDescent="0.25">
      <c r="A1400" s="10"/>
      <c r="B1400" s="10"/>
      <c r="C1400" s="2" t="s">
        <v>700</v>
      </c>
      <c r="D1400" s="51" t="s">
        <v>606</v>
      </c>
      <c r="E1400" s="38" t="s">
        <v>518</v>
      </c>
      <c r="F1400" s="38">
        <v>1</v>
      </c>
      <c r="G1400" s="41">
        <v>0.64511349094093084</v>
      </c>
      <c r="H1400" s="41">
        <v>0.67718804230378826</v>
      </c>
      <c r="I1400" s="57" t="s">
        <v>9</v>
      </c>
      <c r="J1400" s="58">
        <v>3089.8867662399298</v>
      </c>
      <c r="K1400" s="59">
        <v>0.60461148681394905</v>
      </c>
      <c r="L1400" s="26">
        <f t="shared" si="88"/>
        <v>2.0381673194082057</v>
      </c>
      <c r="M1400" s="60">
        <v>38.57871716151967</v>
      </c>
      <c r="N1400" s="61" t="s">
        <v>29</v>
      </c>
      <c r="O1400" s="24">
        <f t="shared" si="90"/>
        <v>1</v>
      </c>
      <c r="P1400" s="163">
        <f t="shared" si="89"/>
        <v>1</v>
      </c>
      <c r="Q1400" s="166">
        <v>17</v>
      </c>
      <c r="R1400" s="166">
        <v>1</v>
      </c>
      <c r="S1400" s="166">
        <v>1</v>
      </c>
      <c r="T1400" s="20"/>
      <c r="U1400" s="20"/>
      <c r="V1400" s="20"/>
      <c r="W1400" s="20"/>
      <c r="X1400" s="20"/>
      <c r="Y1400" s="20"/>
      <c r="Z1400" s="6"/>
      <c r="AA1400" s="6"/>
      <c r="AB1400" s="111"/>
      <c r="AC1400" s="24"/>
      <c r="AI1400" s="111"/>
      <c r="AM1400" s="111"/>
    </row>
    <row r="1401" spans="1:39" x14ac:dyDescent="0.25">
      <c r="A1401" s="10"/>
      <c r="B1401" s="10"/>
      <c r="C1401" s="2" t="s">
        <v>700</v>
      </c>
      <c r="D1401" s="51" t="s">
        <v>606</v>
      </c>
      <c r="E1401" s="38" t="s">
        <v>32</v>
      </c>
      <c r="F1401" s="38">
        <v>1</v>
      </c>
      <c r="G1401" s="41">
        <v>0.69754095732743415</v>
      </c>
      <c r="H1401" s="41">
        <v>0.73648322665723187</v>
      </c>
      <c r="I1401" s="57" t="s">
        <v>9</v>
      </c>
      <c r="J1401" s="58">
        <v>3089.8867662399298</v>
      </c>
      <c r="K1401" s="59">
        <v>0.60461148681394905</v>
      </c>
      <c r="L1401" s="26">
        <f t="shared" si="88"/>
        <v>2.2038063118163298</v>
      </c>
      <c r="M1401" s="60">
        <v>38.462543192500142</v>
      </c>
      <c r="N1401" s="61" t="s">
        <v>29</v>
      </c>
      <c r="O1401" s="24">
        <f t="shared" si="90"/>
        <v>0</v>
      </c>
      <c r="P1401" s="163">
        <f t="shared" si="89"/>
        <v>1</v>
      </c>
      <c r="Q1401" s="166">
        <v>18</v>
      </c>
      <c r="R1401" s="166">
        <v>1</v>
      </c>
      <c r="S1401" s="166">
        <v>1</v>
      </c>
      <c r="T1401" s="20"/>
      <c r="U1401" s="20"/>
      <c r="V1401" s="20"/>
      <c r="W1401" s="20"/>
      <c r="X1401" s="20"/>
      <c r="Y1401" s="20"/>
      <c r="Z1401" s="6"/>
      <c r="AA1401" s="6"/>
      <c r="AB1401" s="111"/>
      <c r="AC1401" s="24"/>
      <c r="AI1401" s="111"/>
      <c r="AM1401" s="111"/>
    </row>
    <row r="1402" spans="1:39" x14ac:dyDescent="0.25">
      <c r="A1402" s="10"/>
      <c r="B1402" s="10"/>
      <c r="C1402" s="2" t="s">
        <v>700</v>
      </c>
      <c r="D1402" s="51" t="s">
        <v>606</v>
      </c>
      <c r="E1402" s="38" t="s">
        <v>32</v>
      </c>
      <c r="F1402" s="38">
        <v>2</v>
      </c>
      <c r="G1402" s="41">
        <v>0.7048664091159953</v>
      </c>
      <c r="H1402" s="41">
        <v>0.74110063192658215</v>
      </c>
      <c r="I1402" s="57" t="s">
        <v>9</v>
      </c>
      <c r="J1402" s="58">
        <v>3089.8867662399298</v>
      </c>
      <c r="K1402" s="59">
        <v>0.60461148681394905</v>
      </c>
      <c r="L1402" s="26">
        <f t="shared" si="88"/>
        <v>2.2269502960067222</v>
      </c>
      <c r="M1402" s="60">
        <v>38.546604341428427</v>
      </c>
      <c r="N1402" s="61" t="s">
        <v>29</v>
      </c>
      <c r="O1402" s="24">
        <f t="shared" si="90"/>
        <v>0</v>
      </c>
      <c r="P1402" s="163">
        <f t="shared" si="89"/>
        <v>0</v>
      </c>
      <c r="Q1402" s="166">
        <v>19</v>
      </c>
      <c r="R1402" s="166">
        <v>1</v>
      </c>
      <c r="S1402" s="166">
        <v>1</v>
      </c>
      <c r="T1402" s="20"/>
      <c r="U1402" s="20"/>
      <c r="V1402" s="20"/>
      <c r="W1402" s="20"/>
      <c r="X1402" s="20"/>
      <c r="Y1402" s="20"/>
      <c r="Z1402" s="6"/>
      <c r="AA1402" s="6"/>
      <c r="AB1402" s="111"/>
      <c r="AC1402" s="24"/>
      <c r="AI1402" s="111"/>
      <c r="AM1402" s="111"/>
    </row>
    <row r="1403" spans="1:39" x14ac:dyDescent="0.25">
      <c r="A1403" s="10"/>
      <c r="B1403" s="10"/>
      <c r="C1403" s="2" t="s">
        <v>700</v>
      </c>
      <c r="D1403" s="51" t="s">
        <v>606</v>
      </c>
      <c r="E1403" s="38" t="s">
        <v>33</v>
      </c>
      <c r="F1403" s="38">
        <v>1</v>
      </c>
      <c r="G1403" s="41">
        <v>0.66536645452679122</v>
      </c>
      <c r="H1403" s="41">
        <v>0.69749288880068805</v>
      </c>
      <c r="I1403" s="57" t="s">
        <v>9</v>
      </c>
      <c r="J1403" s="58">
        <v>3089.8867662399298</v>
      </c>
      <c r="K1403" s="59">
        <v>0.60461148681394905</v>
      </c>
      <c r="L1403" s="26">
        <f t="shared" si="88"/>
        <v>2.1021543993275196</v>
      </c>
      <c r="M1403" s="60">
        <v>38.606071053150281</v>
      </c>
      <c r="N1403" s="61" t="s">
        <v>29</v>
      </c>
      <c r="O1403" s="24">
        <f t="shared" si="90"/>
        <v>0</v>
      </c>
      <c r="P1403" s="163">
        <f t="shared" si="89"/>
        <v>1</v>
      </c>
      <c r="Q1403" s="166">
        <v>20</v>
      </c>
      <c r="R1403" s="166">
        <v>1</v>
      </c>
      <c r="S1403" s="166">
        <v>1</v>
      </c>
      <c r="T1403" s="20"/>
      <c r="U1403" s="20"/>
      <c r="V1403" s="20"/>
      <c r="W1403" s="20"/>
      <c r="X1403" s="20"/>
      <c r="Y1403" s="20"/>
      <c r="Z1403" s="6"/>
      <c r="AA1403" s="6"/>
      <c r="AB1403" s="111"/>
      <c r="AC1403" s="24"/>
      <c r="AI1403" s="111"/>
      <c r="AM1403" s="111"/>
    </row>
    <row r="1404" spans="1:39" x14ac:dyDescent="0.25">
      <c r="A1404" s="10"/>
      <c r="B1404" s="10"/>
      <c r="C1404" s="2" t="s">
        <v>700</v>
      </c>
      <c r="D1404" s="51" t="s">
        <v>606</v>
      </c>
      <c r="E1404" s="38" t="s">
        <v>33</v>
      </c>
      <c r="F1404" s="38">
        <v>2</v>
      </c>
      <c r="G1404" s="41">
        <v>0.66121596311770647</v>
      </c>
      <c r="H1404" s="41">
        <v>0.69026609917298176</v>
      </c>
      <c r="I1404" s="57" t="s">
        <v>9</v>
      </c>
      <c r="J1404" s="58">
        <v>3089.8867662399298</v>
      </c>
      <c r="K1404" s="59">
        <v>0.60461148681394905</v>
      </c>
      <c r="L1404" s="26">
        <f t="shared" si="88"/>
        <v>2.0890413640736103</v>
      </c>
      <c r="M1404" s="60">
        <v>38.689084573284006</v>
      </c>
      <c r="N1404" s="61" t="s">
        <v>29</v>
      </c>
      <c r="O1404" s="24">
        <f t="shared" si="90"/>
        <v>0</v>
      </c>
      <c r="P1404" s="163">
        <f t="shared" si="89"/>
        <v>0</v>
      </c>
      <c r="Q1404" s="166">
        <v>21</v>
      </c>
      <c r="R1404" s="166">
        <v>1</v>
      </c>
      <c r="S1404" s="166">
        <v>1</v>
      </c>
      <c r="T1404" s="20"/>
      <c r="U1404" s="20"/>
      <c r="V1404" s="20"/>
      <c r="W1404" s="20"/>
      <c r="X1404" s="20"/>
      <c r="Y1404" s="20"/>
      <c r="Z1404" s="6"/>
      <c r="AA1404" s="6"/>
      <c r="AB1404" s="111"/>
      <c r="AC1404" s="24"/>
      <c r="AI1404" s="111"/>
      <c r="AM1404" s="111"/>
    </row>
    <row r="1405" spans="1:39" x14ac:dyDescent="0.25">
      <c r="A1405" s="10"/>
      <c r="B1405" s="10"/>
      <c r="C1405" s="2" t="s">
        <v>700</v>
      </c>
      <c r="D1405" s="51" t="s">
        <v>606</v>
      </c>
      <c r="E1405" s="38" t="s">
        <v>34</v>
      </c>
      <c r="F1405" s="38">
        <v>1</v>
      </c>
      <c r="G1405" s="41">
        <v>0.67540072951176267</v>
      </c>
      <c r="H1405" s="41">
        <v>0.71237178145279467</v>
      </c>
      <c r="I1405" s="57" t="s">
        <v>9</v>
      </c>
      <c r="J1405" s="58">
        <v>3089.8867662399298</v>
      </c>
      <c r="K1405" s="59">
        <v>0.60461148681394905</v>
      </c>
      <c r="L1405" s="26">
        <f t="shared" si="88"/>
        <v>2.1338566217046928</v>
      </c>
      <c r="M1405" s="60">
        <v>38.483216240657384</v>
      </c>
      <c r="N1405" s="61" t="s">
        <v>29</v>
      </c>
      <c r="O1405" s="24">
        <f t="shared" si="90"/>
        <v>0</v>
      </c>
      <c r="P1405" s="163">
        <f t="shared" si="89"/>
        <v>1</v>
      </c>
      <c r="Q1405" s="166">
        <v>22</v>
      </c>
      <c r="R1405" s="166">
        <v>1</v>
      </c>
      <c r="S1405" s="166">
        <v>1</v>
      </c>
      <c r="T1405" s="20"/>
      <c r="U1405" s="20"/>
      <c r="V1405" s="20"/>
      <c r="W1405" s="20"/>
      <c r="X1405" s="20"/>
      <c r="Y1405" s="20"/>
      <c r="Z1405" s="6"/>
      <c r="AA1405" s="6"/>
      <c r="AB1405" s="111"/>
      <c r="AC1405" s="24"/>
      <c r="AI1405" s="111"/>
      <c r="AM1405" s="111"/>
    </row>
    <row r="1406" spans="1:39" x14ac:dyDescent="0.25">
      <c r="A1406" s="10"/>
      <c r="B1406" s="10"/>
      <c r="C1406" s="2" t="s">
        <v>700</v>
      </c>
      <c r="D1406" s="51" t="s">
        <v>606</v>
      </c>
      <c r="E1406" s="38" t="s">
        <v>30</v>
      </c>
      <c r="F1406" s="38">
        <v>1</v>
      </c>
      <c r="G1406" s="41">
        <v>0.67517385495529436</v>
      </c>
      <c r="H1406" s="41">
        <v>0.70117847881036011</v>
      </c>
      <c r="I1406" s="57" t="s">
        <v>9</v>
      </c>
      <c r="J1406" s="58">
        <v>3089.8867662399298</v>
      </c>
      <c r="K1406" s="59">
        <v>0.60461148681394905</v>
      </c>
      <c r="L1406" s="26">
        <f t="shared" si="88"/>
        <v>2.1331398357234783</v>
      </c>
      <c r="M1406" s="60">
        <v>38.792786085240074</v>
      </c>
      <c r="N1406" s="61" t="s">
        <v>29</v>
      </c>
      <c r="O1406" s="24">
        <f t="shared" si="90"/>
        <v>0</v>
      </c>
      <c r="P1406" s="163">
        <f t="shared" si="89"/>
        <v>1</v>
      </c>
      <c r="Q1406" s="166">
        <v>23</v>
      </c>
      <c r="R1406" s="166">
        <v>1</v>
      </c>
      <c r="S1406" s="166">
        <v>1</v>
      </c>
      <c r="T1406" s="20"/>
      <c r="U1406" s="20"/>
      <c r="V1406" s="20"/>
      <c r="W1406" s="20"/>
      <c r="X1406" s="20"/>
      <c r="Y1406" s="20"/>
      <c r="Z1406" s="6"/>
      <c r="AA1406" s="6"/>
      <c r="AB1406" s="111"/>
      <c r="AC1406" s="24"/>
      <c r="AI1406" s="111"/>
      <c r="AM1406" s="111"/>
    </row>
    <row r="1407" spans="1:39" x14ac:dyDescent="0.25">
      <c r="A1407" s="10"/>
      <c r="B1407" s="10"/>
      <c r="C1407" s="2" t="s">
        <v>700</v>
      </c>
      <c r="D1407" s="51" t="s">
        <v>606</v>
      </c>
      <c r="E1407" s="38" t="s">
        <v>31</v>
      </c>
      <c r="F1407" s="38">
        <v>1</v>
      </c>
      <c r="G1407" s="41">
        <v>0.67581327691087001</v>
      </c>
      <c r="H1407" s="41">
        <v>0.71076636260736403</v>
      </c>
      <c r="I1407" s="57" t="s">
        <v>9</v>
      </c>
      <c r="J1407" s="58">
        <v>3089.8867662399298</v>
      </c>
      <c r="K1407" s="59">
        <v>0.60461148681394905</v>
      </c>
      <c r="L1407" s="26">
        <f t="shared" si="88"/>
        <v>2.1351600212434954</v>
      </c>
      <c r="M1407" s="60">
        <v>38.540624451960639</v>
      </c>
      <c r="N1407" s="61" t="s">
        <v>29</v>
      </c>
      <c r="O1407" s="24">
        <f t="shared" si="90"/>
        <v>0</v>
      </c>
      <c r="P1407" s="163">
        <f t="shared" si="89"/>
        <v>1</v>
      </c>
      <c r="Q1407" s="166">
        <v>24</v>
      </c>
      <c r="R1407" s="166">
        <v>1</v>
      </c>
      <c r="S1407" s="166">
        <v>1</v>
      </c>
      <c r="T1407" s="20"/>
      <c r="U1407" s="20"/>
      <c r="V1407" s="20"/>
      <c r="W1407" s="20"/>
      <c r="X1407" s="20"/>
      <c r="Y1407" s="20"/>
      <c r="Z1407" s="6"/>
      <c r="AA1407" s="6"/>
      <c r="AB1407" s="111"/>
      <c r="AC1407" s="24"/>
      <c r="AI1407" s="111"/>
      <c r="AM1407" s="111"/>
    </row>
    <row r="1408" spans="1:39" x14ac:dyDescent="0.25">
      <c r="A1408" s="10"/>
      <c r="B1408" s="10"/>
      <c r="C1408" s="2" t="s">
        <v>700</v>
      </c>
      <c r="D1408" s="51" t="s">
        <v>607</v>
      </c>
      <c r="E1408" s="38" t="s">
        <v>30</v>
      </c>
      <c r="F1408" s="38">
        <v>1</v>
      </c>
      <c r="G1408" s="41">
        <v>0.68459255435834565</v>
      </c>
      <c r="H1408" s="41">
        <v>0.70108333068589768</v>
      </c>
      <c r="I1408" s="57" t="s">
        <v>9</v>
      </c>
      <c r="J1408" s="58">
        <v>3089.8867662399298</v>
      </c>
      <c r="K1408" s="59">
        <v>0.60461148681394905</v>
      </c>
      <c r="L1408" s="26">
        <f t="shared" si="88"/>
        <v>2.1628972126566892</v>
      </c>
      <c r="M1408" s="60">
        <v>39.070375176350765</v>
      </c>
      <c r="N1408" s="61" t="s">
        <v>29</v>
      </c>
      <c r="O1408" s="24">
        <f t="shared" si="90"/>
        <v>1</v>
      </c>
      <c r="P1408" s="163">
        <f t="shared" si="89"/>
        <v>1</v>
      </c>
      <c r="Q1408" s="166">
        <v>25</v>
      </c>
      <c r="R1408" s="166">
        <v>1</v>
      </c>
      <c r="S1408" s="166">
        <v>1</v>
      </c>
      <c r="T1408" s="20"/>
      <c r="U1408" s="20"/>
      <c r="V1408" s="20"/>
      <c r="W1408" s="20"/>
      <c r="X1408" s="20"/>
      <c r="Y1408" s="20"/>
      <c r="Z1408" s="6"/>
      <c r="AA1408" s="6"/>
      <c r="AB1408" s="111"/>
      <c r="AC1408" s="24"/>
      <c r="AI1408" s="111"/>
      <c r="AM1408" s="111"/>
    </row>
    <row r="1409" spans="1:39" x14ac:dyDescent="0.25">
      <c r="A1409" s="10"/>
      <c r="B1409" s="10"/>
      <c r="C1409" s="2" t="s">
        <v>700</v>
      </c>
      <c r="D1409" s="51" t="s">
        <v>607</v>
      </c>
      <c r="E1409" s="38" t="s">
        <v>31</v>
      </c>
      <c r="F1409" s="38">
        <v>1</v>
      </c>
      <c r="G1409" s="41">
        <v>0.68724337114621759</v>
      </c>
      <c r="H1409" s="41">
        <v>0.71859613685140777</v>
      </c>
      <c r="I1409" s="57" t="s">
        <v>9</v>
      </c>
      <c r="J1409" s="58">
        <v>3089.8867662399298</v>
      </c>
      <c r="K1409" s="59">
        <v>0.60461148681394905</v>
      </c>
      <c r="L1409" s="26">
        <f t="shared" si="88"/>
        <v>2.1712721857779287</v>
      </c>
      <c r="M1409" s="60">
        <v>38.656869935785799</v>
      </c>
      <c r="N1409" s="61" t="s">
        <v>29</v>
      </c>
      <c r="O1409" s="24">
        <f t="shared" si="90"/>
        <v>0</v>
      </c>
      <c r="P1409" s="163">
        <f t="shared" si="89"/>
        <v>1</v>
      </c>
      <c r="Q1409" s="166">
        <v>26</v>
      </c>
      <c r="R1409" s="166">
        <v>1</v>
      </c>
      <c r="S1409" s="166">
        <v>1</v>
      </c>
      <c r="T1409" s="20"/>
      <c r="U1409" s="20"/>
      <c r="V1409" s="20"/>
      <c r="W1409" s="20"/>
      <c r="X1409" s="20"/>
      <c r="Y1409" s="20"/>
      <c r="Z1409" s="6"/>
      <c r="AA1409" s="6"/>
      <c r="AB1409" s="111"/>
      <c r="AC1409" s="24"/>
      <c r="AI1409" s="111"/>
      <c r="AM1409" s="111"/>
    </row>
    <row r="1410" spans="1:39" x14ac:dyDescent="0.25">
      <c r="A1410" s="10"/>
      <c r="B1410" s="10"/>
      <c r="C1410" s="2" t="s">
        <v>700</v>
      </c>
      <c r="D1410" s="51" t="s">
        <v>607</v>
      </c>
      <c r="E1410" s="38" t="s">
        <v>32</v>
      </c>
      <c r="F1410" s="38">
        <v>1</v>
      </c>
      <c r="G1410" s="41">
        <v>0.67313723030607131</v>
      </c>
      <c r="H1410" s="41">
        <v>0.69261420682730923</v>
      </c>
      <c r="I1410" s="57" t="s">
        <v>9</v>
      </c>
      <c r="J1410" s="58">
        <v>3089.8867662399298</v>
      </c>
      <c r="K1410" s="59">
        <v>0.60461148681394905</v>
      </c>
      <c r="L1410" s="26">
        <f t="shared" si="88"/>
        <v>2.1267053372046316</v>
      </c>
      <c r="M1410" s="60">
        <v>38.976884388605214</v>
      </c>
      <c r="N1410" s="61" t="s">
        <v>29</v>
      </c>
      <c r="O1410" s="24">
        <f t="shared" si="90"/>
        <v>0</v>
      </c>
      <c r="P1410" s="163">
        <f t="shared" si="89"/>
        <v>1</v>
      </c>
      <c r="Q1410" s="166">
        <v>27</v>
      </c>
      <c r="R1410" s="166">
        <v>1</v>
      </c>
      <c r="S1410" s="166">
        <v>1</v>
      </c>
      <c r="T1410" s="20"/>
      <c r="U1410" s="20"/>
      <c r="V1410" s="20"/>
      <c r="W1410" s="20"/>
      <c r="X1410" s="20"/>
      <c r="Y1410" s="20"/>
      <c r="Z1410" s="6"/>
      <c r="AA1410" s="6"/>
      <c r="AB1410" s="111"/>
      <c r="AC1410" s="24"/>
      <c r="AI1410" s="111"/>
      <c r="AM1410" s="111"/>
    </row>
    <row r="1411" spans="1:39" x14ac:dyDescent="0.25">
      <c r="A1411" s="10"/>
      <c r="B1411" s="10"/>
      <c r="C1411" s="2" t="s">
        <v>700</v>
      </c>
      <c r="D1411" s="51" t="s">
        <v>607</v>
      </c>
      <c r="E1411" s="38" t="s">
        <v>33</v>
      </c>
      <c r="F1411" s="38">
        <v>1</v>
      </c>
      <c r="G1411" s="41">
        <v>0.67677838124254874</v>
      </c>
      <c r="H1411" s="41">
        <v>0.69620969262681498</v>
      </c>
      <c r="I1411" s="57" t="s">
        <v>9</v>
      </c>
      <c r="J1411" s="58">
        <v>3089.8867662399298</v>
      </c>
      <c r="K1411" s="59">
        <v>0.60461148681394905</v>
      </c>
      <c r="L1411" s="26">
        <f t="shared" si="88"/>
        <v>2.1382091655200752</v>
      </c>
      <c r="M1411" s="60">
        <v>38.981183758789392</v>
      </c>
      <c r="N1411" s="61" t="s">
        <v>29</v>
      </c>
      <c r="O1411" s="24">
        <f t="shared" si="90"/>
        <v>0</v>
      </c>
      <c r="P1411" s="163">
        <f t="shared" si="89"/>
        <v>1</v>
      </c>
      <c r="Q1411" s="166">
        <v>28</v>
      </c>
      <c r="R1411" s="166">
        <v>1</v>
      </c>
      <c r="S1411" s="166">
        <v>1</v>
      </c>
      <c r="T1411" s="20"/>
      <c r="U1411" s="20"/>
      <c r="V1411" s="20"/>
      <c r="W1411" s="20"/>
      <c r="X1411" s="20"/>
      <c r="Y1411" s="20"/>
      <c r="Z1411" s="6"/>
      <c r="AA1411" s="6"/>
      <c r="AB1411" s="111"/>
      <c r="AC1411" s="24"/>
      <c r="AI1411" s="111"/>
      <c r="AM1411" s="111"/>
    </row>
    <row r="1412" spans="1:39" x14ac:dyDescent="0.25">
      <c r="A1412" s="10"/>
      <c r="B1412" s="10"/>
      <c r="C1412" s="2" t="s">
        <v>700</v>
      </c>
      <c r="D1412" s="51" t="s">
        <v>607</v>
      </c>
      <c r="E1412" s="38" t="s">
        <v>34</v>
      </c>
      <c r="F1412" s="38">
        <v>1</v>
      </c>
      <c r="G1412" s="41">
        <v>0.71113107036669976</v>
      </c>
      <c r="H1412" s="41">
        <v>0.7149446494464945</v>
      </c>
      <c r="I1412" s="57" t="s">
        <v>9</v>
      </c>
      <c r="J1412" s="58">
        <v>3089.8867662399298</v>
      </c>
      <c r="K1412" s="59">
        <v>0.60461148681394905</v>
      </c>
      <c r="L1412" s="26">
        <f t="shared" si="88"/>
        <v>2.2467428255502067</v>
      </c>
      <c r="M1412" s="60">
        <v>39.434006355482076</v>
      </c>
      <c r="N1412" s="61" t="s">
        <v>29</v>
      </c>
      <c r="O1412" s="24">
        <f t="shared" si="90"/>
        <v>0</v>
      </c>
      <c r="P1412" s="163">
        <f t="shared" si="89"/>
        <v>1</v>
      </c>
      <c r="Q1412" s="166">
        <v>29</v>
      </c>
      <c r="R1412" s="166">
        <v>1</v>
      </c>
      <c r="S1412" s="166">
        <v>1</v>
      </c>
      <c r="T1412" s="20"/>
      <c r="U1412" s="20"/>
      <c r="V1412" s="20"/>
      <c r="W1412" s="20"/>
      <c r="X1412" s="20"/>
      <c r="Y1412" s="20"/>
      <c r="Z1412" s="6"/>
      <c r="AA1412" s="6"/>
      <c r="AB1412" s="111"/>
      <c r="AC1412" s="24"/>
      <c r="AI1412" s="111"/>
      <c r="AM1412" s="111"/>
    </row>
    <row r="1413" spans="1:39" x14ac:dyDescent="0.25">
      <c r="A1413" s="10"/>
      <c r="B1413" s="10"/>
      <c r="C1413" s="2" t="s">
        <v>700</v>
      </c>
      <c r="D1413" s="51" t="s">
        <v>607</v>
      </c>
      <c r="E1413" s="38" t="s">
        <v>518</v>
      </c>
      <c r="F1413" s="38">
        <v>1</v>
      </c>
      <c r="G1413" s="41">
        <v>0.62857364822871342</v>
      </c>
      <c r="H1413" s="41">
        <v>0.67365081463366283</v>
      </c>
      <c r="I1413" s="57" t="s">
        <v>9</v>
      </c>
      <c r="J1413" s="58">
        <v>3089.8867662399298</v>
      </c>
      <c r="K1413" s="59">
        <v>0.60461148681394905</v>
      </c>
      <c r="L1413" s="26">
        <f t="shared" si="88"/>
        <v>1.9859114491503624</v>
      </c>
      <c r="M1413" s="60">
        <v>38.162200547581172</v>
      </c>
      <c r="N1413" s="61" t="s">
        <v>29</v>
      </c>
      <c r="O1413" s="24">
        <f t="shared" si="90"/>
        <v>0</v>
      </c>
      <c r="P1413" s="163">
        <f t="shared" si="89"/>
        <v>1</v>
      </c>
      <c r="Q1413" s="166">
        <v>30</v>
      </c>
      <c r="R1413" s="166">
        <v>1</v>
      </c>
      <c r="S1413" s="166">
        <v>1</v>
      </c>
      <c r="T1413" s="20"/>
      <c r="U1413" s="20"/>
      <c r="V1413" s="20"/>
      <c r="W1413" s="20"/>
      <c r="X1413" s="20"/>
      <c r="Y1413" s="20"/>
      <c r="Z1413" s="6"/>
      <c r="AA1413" s="6"/>
      <c r="AB1413" s="111"/>
      <c r="AC1413" s="24"/>
      <c r="AI1413" s="111"/>
      <c r="AM1413" s="111"/>
    </row>
    <row r="1414" spans="1:39" x14ac:dyDescent="0.25">
      <c r="A1414" s="10"/>
      <c r="B1414" s="10"/>
      <c r="C1414" s="2" t="s">
        <v>700</v>
      </c>
      <c r="D1414" s="51" t="s">
        <v>455</v>
      </c>
      <c r="E1414" s="38" t="s">
        <v>30</v>
      </c>
      <c r="F1414" s="38">
        <v>1</v>
      </c>
      <c r="G1414" s="41">
        <v>0.68715400993612497</v>
      </c>
      <c r="H1414" s="41">
        <v>0.70060499194357462</v>
      </c>
      <c r="I1414" s="57" t="s">
        <v>9</v>
      </c>
      <c r="J1414" s="58">
        <v>3089.8867662399298</v>
      </c>
      <c r="K1414" s="59">
        <v>0.60461148681394905</v>
      </c>
      <c r="L1414" s="26">
        <f t="shared" si="88"/>
        <v>2.1709898585586234</v>
      </c>
      <c r="M1414" s="60">
        <v>39.15767481277004</v>
      </c>
      <c r="N1414" s="61" t="s">
        <v>29</v>
      </c>
      <c r="O1414" s="24">
        <f t="shared" si="90"/>
        <v>1</v>
      </c>
      <c r="P1414" s="163">
        <f t="shared" si="89"/>
        <v>1</v>
      </c>
      <c r="Q1414" s="166">
        <v>31</v>
      </c>
      <c r="R1414" s="166">
        <v>1</v>
      </c>
      <c r="S1414" s="166">
        <v>1</v>
      </c>
      <c r="T1414" s="20"/>
      <c r="U1414" s="20"/>
      <c r="V1414" s="20"/>
      <c r="W1414" s="20"/>
      <c r="X1414" s="20"/>
      <c r="Y1414" s="20"/>
      <c r="Z1414" s="6"/>
      <c r="AA1414" s="6"/>
      <c r="AB1414" s="111"/>
      <c r="AC1414" s="24"/>
      <c r="AI1414" s="111"/>
      <c r="AM1414" s="111"/>
    </row>
    <row r="1415" spans="1:39" x14ac:dyDescent="0.25">
      <c r="A1415" s="10"/>
      <c r="B1415" s="10"/>
      <c r="C1415" s="2" t="s">
        <v>700</v>
      </c>
      <c r="D1415" s="51" t="s">
        <v>455</v>
      </c>
      <c r="E1415" s="38" t="s">
        <v>30</v>
      </c>
      <c r="F1415" s="38">
        <v>2</v>
      </c>
      <c r="G1415" s="41">
        <v>0.69102658246438542</v>
      </c>
      <c r="H1415" s="41">
        <v>0.70120306002602939</v>
      </c>
      <c r="I1415" s="57" t="s">
        <v>9</v>
      </c>
      <c r="J1415" s="58">
        <v>3089.8867662399298</v>
      </c>
      <c r="K1415" s="59">
        <v>0.60461148681394905</v>
      </c>
      <c r="L1415" s="26">
        <f t="shared" si="88"/>
        <v>2.1832248387287421</v>
      </c>
      <c r="M1415" s="60">
        <v>39.251694214051035</v>
      </c>
      <c r="N1415" s="61" t="s">
        <v>29</v>
      </c>
      <c r="O1415" s="24">
        <f t="shared" si="90"/>
        <v>0</v>
      </c>
      <c r="P1415" s="163">
        <f t="shared" si="89"/>
        <v>0</v>
      </c>
      <c r="Q1415" s="166">
        <v>32</v>
      </c>
      <c r="R1415" s="166">
        <v>1</v>
      </c>
      <c r="S1415" s="166">
        <v>1</v>
      </c>
      <c r="T1415" s="20"/>
      <c r="U1415" s="20"/>
      <c r="V1415" s="20"/>
      <c r="W1415" s="20"/>
      <c r="X1415" s="20"/>
      <c r="Y1415" s="20"/>
      <c r="Z1415" s="6"/>
      <c r="AA1415" s="6"/>
      <c r="AB1415" s="111"/>
      <c r="AC1415" s="24"/>
      <c r="AI1415" s="111"/>
      <c r="AM1415" s="111"/>
    </row>
    <row r="1416" spans="1:39" x14ac:dyDescent="0.25">
      <c r="A1416" s="10"/>
      <c r="B1416" s="10"/>
      <c r="C1416" s="2" t="s">
        <v>700</v>
      </c>
      <c r="D1416" s="51" t="s">
        <v>455</v>
      </c>
      <c r="E1416" s="38" t="s">
        <v>30</v>
      </c>
      <c r="F1416" s="38">
        <v>3</v>
      </c>
      <c r="G1416" s="41">
        <v>0.67163380030338182</v>
      </c>
      <c r="H1416" s="41">
        <v>0.69120264017860034</v>
      </c>
      <c r="I1416" s="57" t="s">
        <v>9</v>
      </c>
      <c r="J1416" s="58">
        <v>3089.8867662399298</v>
      </c>
      <c r="K1416" s="59">
        <v>0.60461148681394905</v>
      </c>
      <c r="L1416" s="26">
        <f t="shared" si="88"/>
        <v>2.1219554103444285</v>
      </c>
      <c r="M1416" s="60">
        <v>38.973001660182106</v>
      </c>
      <c r="N1416" s="61" t="s">
        <v>29</v>
      </c>
      <c r="O1416" s="24">
        <f t="shared" si="90"/>
        <v>0</v>
      </c>
      <c r="P1416" s="163">
        <f t="shared" si="89"/>
        <v>0</v>
      </c>
      <c r="Q1416" s="166">
        <v>33</v>
      </c>
      <c r="R1416" s="166">
        <v>1</v>
      </c>
      <c r="S1416" s="166">
        <v>1</v>
      </c>
      <c r="T1416" s="20"/>
      <c r="U1416" s="20"/>
      <c r="V1416" s="20"/>
      <c r="W1416" s="20"/>
      <c r="X1416" s="20"/>
      <c r="Y1416" s="20"/>
      <c r="Z1416" s="6"/>
      <c r="AA1416" s="6"/>
      <c r="AB1416" s="111"/>
      <c r="AC1416" s="24"/>
      <c r="AI1416" s="111"/>
      <c r="AM1416" s="111"/>
    </row>
    <row r="1417" spans="1:39" x14ac:dyDescent="0.25">
      <c r="A1417" s="10"/>
      <c r="B1417" s="10"/>
      <c r="C1417" s="2" t="s">
        <v>700</v>
      </c>
      <c r="D1417" s="51" t="s">
        <v>455</v>
      </c>
      <c r="E1417" s="38" t="s">
        <v>31</v>
      </c>
      <c r="F1417" s="38">
        <v>1</v>
      </c>
      <c r="G1417" s="41">
        <v>0.6896066995663227</v>
      </c>
      <c r="H1417" s="41">
        <v>0.70811153358681866</v>
      </c>
      <c r="I1417" s="57" t="s">
        <v>9</v>
      </c>
      <c r="J1417" s="58">
        <v>3089.8867662399298</v>
      </c>
      <c r="K1417" s="59">
        <v>0.60461148681394905</v>
      </c>
      <c r="L1417" s="26">
        <f t="shared" si="88"/>
        <v>2.178738870041284</v>
      </c>
      <c r="M1417" s="60">
        <v>39.017380322156257</v>
      </c>
      <c r="N1417" s="61" t="s">
        <v>29</v>
      </c>
      <c r="O1417" s="24">
        <f t="shared" si="90"/>
        <v>0</v>
      </c>
      <c r="P1417" s="163">
        <f t="shared" si="89"/>
        <v>1</v>
      </c>
      <c r="Q1417" s="166">
        <v>34</v>
      </c>
      <c r="R1417" s="166">
        <v>1</v>
      </c>
      <c r="S1417" s="166">
        <v>1</v>
      </c>
      <c r="T1417" s="20"/>
      <c r="U1417" s="20"/>
      <c r="V1417" s="20"/>
      <c r="W1417" s="20"/>
      <c r="X1417" s="20"/>
      <c r="Y1417" s="20"/>
      <c r="Z1417" s="6"/>
      <c r="AA1417" s="6"/>
      <c r="AB1417" s="111"/>
      <c r="AC1417" s="24"/>
      <c r="AI1417" s="111"/>
      <c r="AM1417" s="111"/>
    </row>
    <row r="1418" spans="1:39" x14ac:dyDescent="0.25">
      <c r="A1418" s="10"/>
      <c r="B1418" s="10"/>
      <c r="C1418" s="2" t="s">
        <v>700</v>
      </c>
      <c r="D1418" s="51" t="s">
        <v>455</v>
      </c>
      <c r="E1418" s="38" t="s">
        <v>31</v>
      </c>
      <c r="F1418" s="38">
        <v>2</v>
      </c>
      <c r="G1418" s="41">
        <v>0.68108092618065108</v>
      </c>
      <c r="H1418" s="41">
        <v>0.70388639291212407</v>
      </c>
      <c r="I1418" s="57" t="s">
        <v>9</v>
      </c>
      <c r="J1418" s="58">
        <v>3089.8867662399298</v>
      </c>
      <c r="K1418" s="59">
        <v>0.60461148681394905</v>
      </c>
      <c r="L1418" s="26">
        <f t="shared" si="88"/>
        <v>2.1518025976932802</v>
      </c>
      <c r="M1418" s="60">
        <v>38.889342031429344</v>
      </c>
      <c r="N1418" s="61" t="s">
        <v>29</v>
      </c>
      <c r="O1418" s="24">
        <f t="shared" si="90"/>
        <v>0</v>
      </c>
      <c r="P1418" s="163">
        <f t="shared" si="89"/>
        <v>0</v>
      </c>
      <c r="Q1418" s="166">
        <v>35</v>
      </c>
      <c r="R1418" s="166">
        <v>1</v>
      </c>
      <c r="S1418" s="166">
        <v>1</v>
      </c>
      <c r="T1418" s="20"/>
      <c r="U1418" s="20"/>
      <c r="V1418" s="20"/>
      <c r="W1418" s="20"/>
      <c r="X1418" s="20"/>
      <c r="Y1418" s="20"/>
      <c r="Z1418" s="6"/>
      <c r="AA1418" s="6"/>
      <c r="AB1418" s="111"/>
      <c r="AC1418" s="24"/>
      <c r="AI1418" s="111"/>
      <c r="AM1418" s="111"/>
    </row>
    <row r="1419" spans="1:39" x14ac:dyDescent="0.25">
      <c r="A1419" s="10"/>
      <c r="B1419" s="10"/>
      <c r="C1419" s="2" t="s">
        <v>700</v>
      </c>
      <c r="D1419" s="51" t="s">
        <v>455</v>
      </c>
      <c r="E1419" s="38" t="s">
        <v>31</v>
      </c>
      <c r="F1419" s="38">
        <v>3</v>
      </c>
      <c r="G1419" s="41">
        <v>0.67774067734784926</v>
      </c>
      <c r="H1419" s="41">
        <v>0.71447140381282503</v>
      </c>
      <c r="I1419" s="57" t="s">
        <v>9</v>
      </c>
      <c r="J1419" s="58">
        <v>3089.8867662399298</v>
      </c>
      <c r="K1419" s="59">
        <v>0.60461148681394905</v>
      </c>
      <c r="L1419" s="26">
        <f t="shared" si="88"/>
        <v>2.1412494375047095</v>
      </c>
      <c r="M1419" s="60">
        <v>38.493544728259323</v>
      </c>
      <c r="N1419" s="61" t="s">
        <v>29</v>
      </c>
      <c r="O1419" s="24">
        <f t="shared" si="90"/>
        <v>0</v>
      </c>
      <c r="P1419" s="163">
        <f t="shared" si="89"/>
        <v>0</v>
      </c>
      <c r="Q1419" s="166">
        <v>36</v>
      </c>
      <c r="R1419" s="166">
        <v>1</v>
      </c>
      <c r="S1419" s="166">
        <v>1</v>
      </c>
      <c r="T1419" s="20"/>
      <c r="U1419" s="20"/>
      <c r="V1419" s="20"/>
      <c r="W1419" s="20"/>
      <c r="X1419" s="20"/>
      <c r="Y1419" s="20"/>
      <c r="Z1419" s="6"/>
      <c r="AA1419" s="6"/>
      <c r="AB1419" s="111"/>
      <c r="AC1419" s="24"/>
      <c r="AI1419" s="111"/>
      <c r="AM1419" s="111"/>
    </row>
    <row r="1420" spans="1:39" x14ac:dyDescent="0.25">
      <c r="A1420" s="10"/>
      <c r="B1420" s="10"/>
      <c r="C1420" s="2" t="s">
        <v>700</v>
      </c>
      <c r="D1420" s="51" t="s">
        <v>455</v>
      </c>
      <c r="E1420" s="38" t="s">
        <v>32</v>
      </c>
      <c r="F1420" s="38">
        <v>1</v>
      </c>
      <c r="G1420" s="41">
        <v>0.65794905142921767</v>
      </c>
      <c r="H1420" s="41">
        <v>0.68220287384315637</v>
      </c>
      <c r="I1420" s="57" t="s">
        <v>9</v>
      </c>
      <c r="J1420" s="58">
        <v>3089.8867662399298</v>
      </c>
      <c r="K1420" s="59">
        <v>0.60461148681394905</v>
      </c>
      <c r="L1420" s="26">
        <f t="shared" ref="L1420:L1496" si="93">G1420*J1420/978</f>
        <v>2.0787199047763338</v>
      </c>
      <c r="M1420" s="60">
        <v>38.824473997025081</v>
      </c>
      <c r="N1420" s="61" t="s">
        <v>29</v>
      </c>
      <c r="O1420" s="24">
        <f t="shared" si="90"/>
        <v>0</v>
      </c>
      <c r="P1420" s="163">
        <f t="shared" si="89"/>
        <v>1</v>
      </c>
      <c r="Q1420" s="166">
        <v>37</v>
      </c>
      <c r="R1420" s="166">
        <v>1</v>
      </c>
      <c r="S1420" s="166">
        <v>1</v>
      </c>
      <c r="T1420" s="20"/>
      <c r="U1420" s="20"/>
      <c r="V1420" s="20"/>
      <c r="W1420" s="20"/>
      <c r="X1420" s="20"/>
      <c r="Y1420" s="20"/>
      <c r="Z1420" s="6"/>
      <c r="AA1420" s="6"/>
      <c r="AB1420" s="111"/>
      <c r="AC1420" s="24"/>
      <c r="AI1420" s="111"/>
      <c r="AM1420" s="111"/>
    </row>
    <row r="1421" spans="1:39" x14ac:dyDescent="0.25">
      <c r="A1421" s="10"/>
      <c r="B1421" s="10"/>
      <c r="C1421" s="2" t="s">
        <v>700</v>
      </c>
      <c r="D1421" s="51" t="s">
        <v>455</v>
      </c>
      <c r="E1421" s="38" t="s">
        <v>32</v>
      </c>
      <c r="F1421" s="38">
        <v>2</v>
      </c>
      <c r="G1421" s="41">
        <v>0.67140037123243268</v>
      </c>
      <c r="H1421" s="41">
        <v>0.68815432338115545</v>
      </c>
      <c r="I1421" s="57" t="s">
        <v>9</v>
      </c>
      <c r="J1421" s="58">
        <v>3089.8867662399298</v>
      </c>
      <c r="K1421" s="59">
        <v>0.60461148681394905</v>
      </c>
      <c r="L1421" s="26">
        <f t="shared" si="93"/>
        <v>2.1212179160732818</v>
      </c>
      <c r="M1421" s="60">
        <v>39.053663948680295</v>
      </c>
      <c r="N1421" s="61" t="s">
        <v>29</v>
      </c>
      <c r="O1421" s="24">
        <f t="shared" si="90"/>
        <v>0</v>
      </c>
      <c r="P1421" s="163">
        <f t="shared" si="89"/>
        <v>0</v>
      </c>
      <c r="Q1421" s="166">
        <v>38</v>
      </c>
      <c r="R1421" s="166">
        <v>1</v>
      </c>
      <c r="S1421" s="166">
        <v>1</v>
      </c>
      <c r="T1421" s="20"/>
      <c r="U1421" s="20"/>
      <c r="V1421" s="20"/>
      <c r="W1421" s="20"/>
      <c r="X1421" s="20"/>
      <c r="Y1421" s="20"/>
      <c r="Z1421" s="6"/>
      <c r="AA1421" s="6"/>
      <c r="AB1421" s="111"/>
      <c r="AC1421" s="24"/>
      <c r="AI1421" s="111"/>
      <c r="AM1421" s="111"/>
    </row>
    <row r="1422" spans="1:39" x14ac:dyDescent="0.25">
      <c r="A1422" s="10"/>
      <c r="B1422" s="10"/>
      <c r="C1422" s="2" t="s">
        <v>700</v>
      </c>
      <c r="D1422" s="51" t="s">
        <v>455</v>
      </c>
      <c r="E1422" s="38" t="s">
        <v>32</v>
      </c>
      <c r="F1422" s="38">
        <v>3</v>
      </c>
      <c r="G1422" s="41">
        <v>0.65532674011016523</v>
      </c>
      <c r="H1422" s="41">
        <v>0.67516008985147691</v>
      </c>
      <c r="I1422" s="57" t="s">
        <v>9</v>
      </c>
      <c r="J1422" s="58">
        <v>3089.8867662399298</v>
      </c>
      <c r="K1422" s="59">
        <v>0.60461148681394905</v>
      </c>
      <c r="L1422" s="26">
        <f t="shared" si="93"/>
        <v>2.0704349916457598</v>
      </c>
      <c r="M1422" s="60">
        <v>38.951266377377337</v>
      </c>
      <c r="N1422" s="61" t="s">
        <v>29</v>
      </c>
      <c r="O1422" s="24">
        <f t="shared" si="90"/>
        <v>0</v>
      </c>
      <c r="P1422" s="163">
        <f t="shared" si="89"/>
        <v>0</v>
      </c>
      <c r="Q1422" s="166">
        <v>39</v>
      </c>
      <c r="R1422" s="166">
        <v>1</v>
      </c>
      <c r="S1422" s="166">
        <v>1</v>
      </c>
      <c r="T1422" s="20"/>
      <c r="U1422" s="20"/>
      <c r="V1422" s="20"/>
      <c r="W1422" s="20"/>
      <c r="X1422" s="20"/>
      <c r="Y1422" s="20"/>
      <c r="Z1422" s="6"/>
      <c r="AA1422" s="6"/>
      <c r="AB1422" s="111"/>
      <c r="AC1422" s="24"/>
      <c r="AI1422" s="111"/>
      <c r="AM1422" s="111"/>
    </row>
    <row r="1423" spans="1:39" x14ac:dyDescent="0.25">
      <c r="A1423" s="10"/>
      <c r="B1423" s="10"/>
      <c r="C1423" s="2" t="s">
        <v>700</v>
      </c>
      <c r="D1423" s="51" t="s">
        <v>456</v>
      </c>
      <c r="E1423" s="38" t="s">
        <v>30</v>
      </c>
      <c r="F1423" s="38">
        <v>1</v>
      </c>
      <c r="G1423" s="41">
        <v>0.72614567934417418</v>
      </c>
      <c r="H1423" s="41">
        <v>0.73529411764705888</v>
      </c>
      <c r="I1423" s="57" t="s">
        <v>9</v>
      </c>
      <c r="J1423" s="58">
        <v>3089.8867662399298</v>
      </c>
      <c r="K1423" s="59">
        <v>0.60461148681394905</v>
      </c>
      <c r="L1423" s="26">
        <f t="shared" si="93"/>
        <v>2.2941798823802322</v>
      </c>
      <c r="M1423" s="60">
        <v>39.293041036222462</v>
      </c>
      <c r="N1423" s="61" t="s">
        <v>29</v>
      </c>
      <c r="O1423" s="24">
        <f t="shared" si="90"/>
        <v>1</v>
      </c>
      <c r="P1423" s="163">
        <f t="shared" ref="P1423:P1486" si="94">IF(F1423=1,1,0)</f>
        <v>1</v>
      </c>
      <c r="Q1423" s="166">
        <v>40</v>
      </c>
      <c r="R1423" s="166">
        <v>1</v>
      </c>
      <c r="S1423" s="166">
        <v>1</v>
      </c>
      <c r="T1423" s="20"/>
      <c r="U1423" s="20"/>
      <c r="V1423" s="20"/>
      <c r="W1423" s="20"/>
      <c r="X1423" s="20"/>
      <c r="Y1423" s="20"/>
      <c r="Z1423" s="6"/>
      <c r="AA1423" s="6"/>
      <c r="AB1423" s="111"/>
      <c r="AC1423" s="24"/>
      <c r="AI1423" s="111"/>
      <c r="AM1423" s="111"/>
    </row>
    <row r="1424" spans="1:39" x14ac:dyDescent="0.25">
      <c r="A1424" s="10"/>
      <c r="B1424" s="10"/>
      <c r="C1424" s="2" t="s">
        <v>700</v>
      </c>
      <c r="D1424" s="51" t="s">
        <v>456</v>
      </c>
      <c r="E1424" s="38" t="s">
        <v>30</v>
      </c>
      <c r="F1424" s="38">
        <v>2</v>
      </c>
      <c r="G1424" s="41">
        <v>0.70956686359630505</v>
      </c>
      <c r="H1424" s="41">
        <v>0.72180128224792173</v>
      </c>
      <c r="I1424" s="57" t="s">
        <v>9</v>
      </c>
      <c r="J1424" s="58">
        <v>3089.8867662399298</v>
      </c>
      <c r="K1424" s="59">
        <v>0.60461148681394905</v>
      </c>
      <c r="L1424" s="26">
        <f t="shared" si="93"/>
        <v>2.2418008809699348</v>
      </c>
      <c r="M1424" s="60">
        <v>39.202881618245925</v>
      </c>
      <c r="N1424" s="61" t="s">
        <v>29</v>
      </c>
      <c r="O1424" s="24">
        <f t="shared" ref="O1424:O1487" si="95">IF(D1424=D1423,0,1)</f>
        <v>0</v>
      </c>
      <c r="P1424" s="163">
        <f t="shared" si="94"/>
        <v>0</v>
      </c>
      <c r="Q1424" s="166">
        <v>41</v>
      </c>
      <c r="R1424" s="166">
        <v>1</v>
      </c>
      <c r="S1424" s="166">
        <v>1</v>
      </c>
      <c r="T1424" s="20"/>
      <c r="U1424" s="20"/>
      <c r="V1424" s="20"/>
      <c r="W1424" s="20"/>
      <c r="X1424" s="20"/>
      <c r="Y1424" s="20"/>
      <c r="Z1424" s="6"/>
      <c r="AA1424" s="6"/>
      <c r="AB1424" s="111"/>
      <c r="AC1424" s="24"/>
      <c r="AI1424" s="111"/>
      <c r="AM1424" s="111"/>
    </row>
    <row r="1425" spans="1:39" x14ac:dyDescent="0.25">
      <c r="A1425" s="10"/>
      <c r="B1425" s="10"/>
      <c r="C1425" s="2" t="s">
        <v>700</v>
      </c>
      <c r="D1425" s="51" t="s">
        <v>456</v>
      </c>
      <c r="E1425" s="38" t="s">
        <v>30</v>
      </c>
      <c r="F1425" s="38">
        <v>3</v>
      </c>
      <c r="G1425" s="41">
        <v>0.72228767630524793</v>
      </c>
      <c r="H1425" s="41">
        <v>0.71766959297685551</v>
      </c>
      <c r="I1425" s="57" t="s">
        <v>9</v>
      </c>
      <c r="J1425" s="58">
        <v>3089.8867662399298</v>
      </c>
      <c r="K1425" s="59">
        <v>0.60461148681394905</v>
      </c>
      <c r="L1425" s="26">
        <f t="shared" si="93"/>
        <v>2.281990932958871</v>
      </c>
      <c r="M1425" s="60">
        <v>39.664272235298924</v>
      </c>
      <c r="N1425" s="61" t="s">
        <v>29</v>
      </c>
      <c r="O1425" s="24">
        <f t="shared" si="95"/>
        <v>0</v>
      </c>
      <c r="P1425" s="163">
        <f t="shared" si="94"/>
        <v>0</v>
      </c>
      <c r="Q1425" s="166">
        <v>42</v>
      </c>
      <c r="R1425" s="166">
        <v>1</v>
      </c>
      <c r="S1425" s="166">
        <v>1</v>
      </c>
      <c r="T1425" s="20"/>
      <c r="U1425" s="20"/>
      <c r="V1425" s="20"/>
      <c r="W1425" s="20"/>
      <c r="X1425" s="20"/>
      <c r="Y1425" s="20"/>
      <c r="Z1425" s="6"/>
      <c r="AA1425" s="6"/>
      <c r="AB1425" s="111"/>
      <c r="AC1425" s="24"/>
      <c r="AI1425" s="111"/>
      <c r="AM1425" s="111"/>
    </row>
    <row r="1426" spans="1:39" x14ac:dyDescent="0.25">
      <c r="A1426" s="10"/>
      <c r="B1426" s="10"/>
      <c r="C1426" s="2" t="s">
        <v>700</v>
      </c>
      <c r="D1426" s="51" t="s">
        <v>456</v>
      </c>
      <c r="E1426" s="38" t="s">
        <v>31</v>
      </c>
      <c r="F1426" s="38">
        <v>1</v>
      </c>
      <c r="G1426" s="41">
        <v>0.75197339797377094</v>
      </c>
      <c r="H1426" s="41">
        <v>0.77736823866679261</v>
      </c>
      <c r="I1426" s="57" t="s">
        <v>9</v>
      </c>
      <c r="J1426" s="58">
        <v>3089.8867662399298</v>
      </c>
      <c r="K1426" s="59">
        <v>0.60461148681394905</v>
      </c>
      <c r="L1426" s="26">
        <f t="shared" si="93"/>
        <v>2.3757798067112752</v>
      </c>
      <c r="M1426" s="60">
        <v>38.883832634449654</v>
      </c>
      <c r="N1426" s="61" t="s">
        <v>29</v>
      </c>
      <c r="O1426" s="24">
        <f t="shared" si="95"/>
        <v>0</v>
      </c>
      <c r="P1426" s="163">
        <f t="shared" si="94"/>
        <v>1</v>
      </c>
      <c r="Q1426" s="166">
        <v>43</v>
      </c>
      <c r="R1426" s="166">
        <v>1</v>
      </c>
      <c r="S1426" s="166">
        <v>1</v>
      </c>
      <c r="T1426" s="20"/>
      <c r="U1426" s="20"/>
      <c r="V1426" s="20"/>
      <c r="W1426" s="20"/>
      <c r="X1426" s="20"/>
      <c r="Y1426" s="20"/>
      <c r="Z1426" s="6"/>
      <c r="AA1426" s="6"/>
      <c r="AB1426" s="111"/>
      <c r="AC1426" s="24"/>
      <c r="AI1426" s="111"/>
      <c r="AM1426" s="111"/>
    </row>
    <row r="1427" spans="1:39" x14ac:dyDescent="0.25">
      <c r="A1427" s="10"/>
      <c r="B1427" s="10"/>
      <c r="C1427" s="2" t="s">
        <v>700</v>
      </c>
      <c r="D1427" s="51" t="s">
        <v>456</v>
      </c>
      <c r="E1427" s="38" t="s">
        <v>31</v>
      </c>
      <c r="F1427" s="38">
        <v>2</v>
      </c>
      <c r="G1427" s="41">
        <v>0.73515179534597019</v>
      </c>
      <c r="H1427" s="41">
        <v>0.76493007622591669</v>
      </c>
      <c r="I1427" s="57" t="s">
        <v>9</v>
      </c>
      <c r="J1427" s="58">
        <v>3089.8867662399298</v>
      </c>
      <c r="K1427" s="59">
        <v>0.60461148681394905</v>
      </c>
      <c r="L1427" s="26">
        <f t="shared" si="93"/>
        <v>2.322633746029692</v>
      </c>
      <c r="M1427" s="60">
        <v>38.754652067817275</v>
      </c>
      <c r="N1427" s="61" t="s">
        <v>29</v>
      </c>
      <c r="O1427" s="24">
        <f t="shared" si="95"/>
        <v>0</v>
      </c>
      <c r="P1427" s="163">
        <f t="shared" si="94"/>
        <v>0</v>
      </c>
      <c r="Q1427" s="166">
        <v>44</v>
      </c>
      <c r="R1427" s="166">
        <v>1</v>
      </c>
      <c r="S1427" s="166">
        <v>1</v>
      </c>
      <c r="T1427" s="20"/>
      <c r="U1427" s="20"/>
      <c r="V1427" s="20"/>
      <c r="W1427" s="20"/>
      <c r="X1427" s="20"/>
      <c r="Y1427" s="20"/>
      <c r="Z1427" s="6"/>
      <c r="AA1427" s="6"/>
      <c r="AB1427" s="111"/>
      <c r="AC1427" s="24"/>
      <c r="AI1427" s="111"/>
      <c r="AM1427" s="111"/>
    </row>
    <row r="1428" spans="1:39" x14ac:dyDescent="0.25">
      <c r="A1428" s="10"/>
      <c r="B1428" s="10"/>
      <c r="C1428" s="2" t="s">
        <v>700</v>
      </c>
      <c r="D1428" s="51" t="s">
        <v>456</v>
      </c>
      <c r="E1428" s="38" t="s">
        <v>31</v>
      </c>
      <c r="F1428" s="38">
        <v>3</v>
      </c>
      <c r="G1428" s="41">
        <v>0.7315347054824155</v>
      </c>
      <c r="H1428" s="41">
        <v>0.76094796496651207</v>
      </c>
      <c r="I1428" s="57" t="s">
        <v>9</v>
      </c>
      <c r="J1428" s="58">
        <v>3089.8867662399298</v>
      </c>
      <c r="K1428" s="59">
        <v>0.60461148681394905</v>
      </c>
      <c r="L1428" s="26">
        <f t="shared" si="93"/>
        <v>2.3112059361097548</v>
      </c>
      <c r="M1428" s="60">
        <v>38.760370836164284</v>
      </c>
      <c r="N1428" s="61" t="s">
        <v>29</v>
      </c>
      <c r="O1428" s="24">
        <f t="shared" si="95"/>
        <v>0</v>
      </c>
      <c r="P1428" s="163">
        <f t="shared" si="94"/>
        <v>0</v>
      </c>
      <c r="Q1428" s="166">
        <v>45</v>
      </c>
      <c r="R1428" s="166">
        <v>1</v>
      </c>
      <c r="S1428" s="166">
        <v>1</v>
      </c>
      <c r="T1428" s="20"/>
      <c r="U1428" s="20"/>
      <c r="V1428" s="20"/>
      <c r="W1428" s="20"/>
      <c r="X1428" s="20"/>
      <c r="Y1428" s="20"/>
      <c r="Z1428" s="6"/>
      <c r="AA1428" s="6"/>
      <c r="AB1428" s="111"/>
      <c r="AC1428" s="24"/>
      <c r="AI1428" s="111"/>
      <c r="AM1428" s="111"/>
    </row>
    <row r="1429" spans="1:39" x14ac:dyDescent="0.25">
      <c r="A1429" s="10"/>
      <c r="B1429" s="10"/>
      <c r="C1429" s="8"/>
      <c r="D1429" s="66"/>
      <c r="E1429" s="66"/>
      <c r="F1429" s="66"/>
      <c r="G1429" s="81"/>
      <c r="H1429" s="81"/>
      <c r="I1429" s="63"/>
      <c r="J1429" s="64"/>
      <c r="K1429" s="65"/>
      <c r="L1429" s="50"/>
      <c r="M1429" s="73"/>
      <c r="N1429" s="74"/>
      <c r="O1429" s="163"/>
      <c r="P1429" s="163"/>
      <c r="Q1429" s="169"/>
      <c r="R1429" s="169"/>
      <c r="S1429" s="169"/>
      <c r="T1429" s="93"/>
      <c r="U1429" s="93"/>
      <c r="V1429" s="93"/>
      <c r="W1429" s="93"/>
      <c r="X1429" s="93"/>
      <c r="Y1429" s="93"/>
      <c r="Z1429" s="97"/>
      <c r="AA1429" s="97"/>
      <c r="AB1429" s="111"/>
      <c r="AC1429" s="112"/>
      <c r="AD1429" s="112"/>
      <c r="AE1429" s="112"/>
      <c r="AF1429" s="112"/>
      <c r="AG1429" s="112"/>
      <c r="AH1429" s="112"/>
      <c r="AI1429" s="111"/>
      <c r="AJ1429" s="112"/>
      <c r="AK1429" s="112"/>
      <c r="AL1429" s="112"/>
      <c r="AM1429" s="111"/>
    </row>
    <row r="1430" spans="1:39" x14ac:dyDescent="0.25">
      <c r="A1430" s="10"/>
      <c r="B1430" s="10"/>
      <c r="C1430" s="2" t="s">
        <v>714</v>
      </c>
      <c r="D1430" s="51" t="s">
        <v>612</v>
      </c>
      <c r="E1430" s="38" t="s">
        <v>30</v>
      </c>
      <c r="F1430" s="38">
        <v>1</v>
      </c>
      <c r="G1430" s="41">
        <v>2.2549185813071602</v>
      </c>
      <c r="H1430" s="41">
        <v>2.1004621902683271</v>
      </c>
      <c r="I1430" s="57" t="s">
        <v>22</v>
      </c>
      <c r="J1430" s="25">
        <v>799.92916147979997</v>
      </c>
      <c r="K1430" s="23">
        <v>0.635427323800828</v>
      </c>
      <c r="L1430" s="26">
        <f t="shared" si="93"/>
        <v>1.8443508486198945</v>
      </c>
      <c r="M1430" s="60">
        <v>37.919230962051977</v>
      </c>
      <c r="N1430" s="61" t="s">
        <v>29</v>
      </c>
      <c r="O1430" s="24">
        <f t="shared" si="95"/>
        <v>1</v>
      </c>
      <c r="P1430" s="163">
        <f t="shared" si="94"/>
        <v>1</v>
      </c>
      <c r="Q1430" s="166">
        <v>1</v>
      </c>
      <c r="R1430" s="166">
        <v>1</v>
      </c>
      <c r="S1430" s="166">
        <v>1</v>
      </c>
      <c r="T1430" s="27">
        <f>AVERAGE(L1430:L1453)</f>
        <v>1.9182525950206033</v>
      </c>
      <c r="U1430" s="27">
        <f>STDEVA(L1430:L1453)</f>
        <v>4.9944774346845397E-2</v>
      </c>
      <c r="V1430" s="24">
        <f>978*T1430/AA1430</f>
        <v>938.02551896507498</v>
      </c>
      <c r="W1430" s="24">
        <f>978*U1430/AA1430</f>
        <v>24.4229946556074</v>
      </c>
      <c r="X1430" s="27">
        <f>AVERAGE(M1430:M1453)</f>
        <v>38.305057193319406</v>
      </c>
      <c r="Y1430" s="27">
        <f>STDEVA(M1430:M1453)</f>
        <v>0.31818539852668087</v>
      </c>
      <c r="Z1430" s="6">
        <v>34</v>
      </c>
      <c r="AA1430" s="6">
        <v>2</v>
      </c>
      <c r="AB1430" s="111"/>
      <c r="AC1430" s="25">
        <f>SUM(O1430:O1453)</f>
        <v>2</v>
      </c>
      <c r="AD1430" s="25">
        <f>SUM(P1430:P1453)</f>
        <v>8</v>
      </c>
      <c r="AE1430" s="25">
        <f>SUM(R1430:R1453)</f>
        <v>24</v>
      </c>
      <c r="AF1430" s="24">
        <v>2</v>
      </c>
      <c r="AG1430" s="23">
        <v>8</v>
      </c>
      <c r="AH1430" s="25">
        <f>SUM(S1430:S1453)</f>
        <v>24</v>
      </c>
      <c r="AI1430" s="111"/>
      <c r="AJ1430" s="23">
        <v>1</v>
      </c>
      <c r="AM1430" s="111"/>
    </row>
    <row r="1431" spans="1:39" x14ac:dyDescent="0.25">
      <c r="A1431" s="10"/>
      <c r="B1431" s="10"/>
      <c r="C1431" s="2" t="s">
        <v>714</v>
      </c>
      <c r="D1431" s="51" t="s">
        <v>612</v>
      </c>
      <c r="E1431" s="38" t="s">
        <v>30</v>
      </c>
      <c r="F1431" s="38">
        <v>2</v>
      </c>
      <c r="G1431" s="41">
        <v>2.2281214957827506</v>
      </c>
      <c r="H1431" s="41">
        <v>2.0928051202824984</v>
      </c>
      <c r="I1431" s="57" t="s">
        <v>22</v>
      </c>
      <c r="J1431" s="25">
        <v>799.92916147979997</v>
      </c>
      <c r="K1431" s="23">
        <v>0.635427323800828</v>
      </c>
      <c r="L1431" s="26">
        <f t="shared" si="93"/>
        <v>1.8224328832276211</v>
      </c>
      <c r="M1431" s="60">
        <v>37.750508931903312</v>
      </c>
      <c r="N1431" s="61" t="s">
        <v>29</v>
      </c>
      <c r="O1431" s="24">
        <f t="shared" si="95"/>
        <v>0</v>
      </c>
      <c r="P1431" s="163">
        <f t="shared" si="94"/>
        <v>0</v>
      </c>
      <c r="Q1431" s="166">
        <v>2</v>
      </c>
      <c r="R1431" s="166">
        <v>1</v>
      </c>
      <c r="S1431" s="166">
        <v>1</v>
      </c>
      <c r="T1431" s="6"/>
      <c r="U1431" s="6"/>
      <c r="V1431" s="6"/>
      <c r="W1431" s="6"/>
      <c r="X1431" s="6"/>
      <c r="Y1431" s="6"/>
      <c r="Z1431" s="6"/>
      <c r="AA1431" s="6"/>
      <c r="AB1431" s="111"/>
      <c r="AC1431" s="24"/>
      <c r="AI1431" s="111"/>
      <c r="AM1431" s="111"/>
    </row>
    <row r="1432" spans="1:39" x14ac:dyDescent="0.25">
      <c r="A1432" s="10"/>
      <c r="B1432" s="10"/>
      <c r="C1432" s="2" t="s">
        <v>714</v>
      </c>
      <c r="D1432" s="51" t="s">
        <v>612</v>
      </c>
      <c r="E1432" s="38" t="s">
        <v>30</v>
      </c>
      <c r="F1432" s="38">
        <v>3</v>
      </c>
      <c r="G1432" s="41">
        <v>2.3253508236729714</v>
      </c>
      <c r="H1432" s="41">
        <v>2.1306083228620003</v>
      </c>
      <c r="I1432" s="57" t="s">
        <v>22</v>
      </c>
      <c r="J1432" s="25">
        <v>799.92916147979997</v>
      </c>
      <c r="K1432" s="23">
        <v>0.635427323800828</v>
      </c>
      <c r="L1432" s="26">
        <f t="shared" si="93"/>
        <v>1.9019590332587752</v>
      </c>
      <c r="M1432" s="60">
        <v>38.252849701599459</v>
      </c>
      <c r="N1432" s="61" t="s">
        <v>29</v>
      </c>
      <c r="O1432" s="24">
        <f t="shared" si="95"/>
        <v>0</v>
      </c>
      <c r="P1432" s="163">
        <f t="shared" si="94"/>
        <v>0</v>
      </c>
      <c r="Q1432" s="166">
        <v>3</v>
      </c>
      <c r="R1432" s="166">
        <v>1</v>
      </c>
      <c r="S1432" s="166">
        <v>1</v>
      </c>
      <c r="T1432" s="6"/>
      <c r="U1432" s="6"/>
      <c r="V1432" s="6"/>
      <c r="W1432" s="6"/>
      <c r="X1432" s="6"/>
      <c r="Y1432" s="6"/>
      <c r="Z1432" s="6"/>
      <c r="AA1432" s="6"/>
      <c r="AB1432" s="111"/>
      <c r="AC1432" s="24"/>
      <c r="AI1432" s="111"/>
      <c r="AM1432" s="111"/>
    </row>
    <row r="1433" spans="1:39" x14ac:dyDescent="0.25">
      <c r="A1433" s="10"/>
      <c r="B1433" s="10"/>
      <c r="C1433" s="2" t="s">
        <v>714</v>
      </c>
      <c r="D1433" s="51" t="s">
        <v>612</v>
      </c>
      <c r="E1433" s="38" t="s">
        <v>31</v>
      </c>
      <c r="F1433" s="38">
        <v>1</v>
      </c>
      <c r="G1433" s="41">
        <v>2.3072449166514013</v>
      </c>
      <c r="H1433" s="41">
        <v>2.1104111899211349</v>
      </c>
      <c r="I1433" s="57" t="s">
        <v>22</v>
      </c>
      <c r="J1433" s="25">
        <v>799.92916147979997</v>
      </c>
      <c r="K1433" s="23">
        <v>0.635427323800828</v>
      </c>
      <c r="L1433" s="26">
        <f t="shared" si="93"/>
        <v>1.8871497868154257</v>
      </c>
      <c r="M1433" s="60">
        <v>38.28723165586797</v>
      </c>
      <c r="N1433" s="61" t="s">
        <v>29</v>
      </c>
      <c r="O1433" s="24">
        <f t="shared" si="95"/>
        <v>0</v>
      </c>
      <c r="P1433" s="163">
        <f t="shared" si="94"/>
        <v>1</v>
      </c>
      <c r="Q1433" s="166">
        <v>4</v>
      </c>
      <c r="R1433" s="166">
        <v>1</v>
      </c>
      <c r="S1433" s="166">
        <v>1</v>
      </c>
      <c r="T1433" s="6"/>
      <c r="U1433" s="6"/>
      <c r="V1433" s="6"/>
      <c r="W1433" s="6"/>
      <c r="X1433" s="6"/>
      <c r="Y1433" s="6"/>
      <c r="Z1433" s="6"/>
      <c r="AA1433" s="6"/>
      <c r="AB1433" s="111"/>
      <c r="AC1433" s="24"/>
      <c r="AI1433" s="111"/>
      <c r="AM1433" s="111"/>
    </row>
    <row r="1434" spans="1:39" x14ac:dyDescent="0.25">
      <c r="A1434" s="10"/>
      <c r="B1434" s="10"/>
      <c r="C1434" s="2" t="s">
        <v>714</v>
      </c>
      <c r="D1434" s="51" t="s">
        <v>612</v>
      </c>
      <c r="E1434" s="38" t="s">
        <v>31</v>
      </c>
      <c r="F1434" s="38">
        <v>2</v>
      </c>
      <c r="G1434" s="41">
        <v>2.2957561615866995</v>
      </c>
      <c r="H1434" s="41">
        <v>2.1094584089142265</v>
      </c>
      <c r="I1434" s="57" t="s">
        <v>22</v>
      </c>
      <c r="J1434" s="25">
        <v>799.92916147979997</v>
      </c>
      <c r="K1434" s="23">
        <v>0.635427323800828</v>
      </c>
      <c r="L1434" s="26">
        <f t="shared" si="93"/>
        <v>1.8777528643150641</v>
      </c>
      <c r="M1434" s="60">
        <v>38.195776430979258</v>
      </c>
      <c r="N1434" s="61" t="s">
        <v>29</v>
      </c>
      <c r="O1434" s="24">
        <f t="shared" si="95"/>
        <v>0</v>
      </c>
      <c r="P1434" s="163">
        <f t="shared" si="94"/>
        <v>0</v>
      </c>
      <c r="Q1434" s="166">
        <v>5</v>
      </c>
      <c r="R1434" s="166">
        <v>1</v>
      </c>
      <c r="S1434" s="166">
        <v>1</v>
      </c>
      <c r="T1434" s="6"/>
      <c r="U1434" s="6"/>
      <c r="V1434" s="6"/>
      <c r="W1434" s="6"/>
      <c r="X1434" s="6"/>
      <c r="Y1434" s="6"/>
      <c r="Z1434" s="6"/>
      <c r="AA1434" s="6"/>
      <c r="AB1434" s="111"/>
      <c r="AC1434" s="24"/>
      <c r="AI1434" s="111"/>
      <c r="AM1434" s="111"/>
    </row>
    <row r="1435" spans="1:39" x14ac:dyDescent="0.25">
      <c r="A1435" s="10"/>
      <c r="B1435" s="10"/>
      <c r="C1435" s="2" t="s">
        <v>714</v>
      </c>
      <c r="D1435" s="51" t="s">
        <v>612</v>
      </c>
      <c r="E1435" s="38" t="s">
        <v>31</v>
      </c>
      <c r="F1435" s="38">
        <v>3</v>
      </c>
      <c r="G1435" s="41">
        <v>2.2585901665727852</v>
      </c>
      <c r="H1435" s="41">
        <v>2.0944064309297095</v>
      </c>
      <c r="I1435" s="57" t="s">
        <v>22</v>
      </c>
      <c r="J1435" s="25">
        <v>799.92916147979997</v>
      </c>
      <c r="K1435" s="23">
        <v>0.635427323800828</v>
      </c>
      <c r="L1435" s="26">
        <f t="shared" si="93"/>
        <v>1.8473539244101123</v>
      </c>
      <c r="M1435" s="60">
        <v>38.01070507456258</v>
      </c>
      <c r="N1435" s="61" t="s">
        <v>29</v>
      </c>
      <c r="O1435" s="24">
        <f t="shared" si="95"/>
        <v>0</v>
      </c>
      <c r="P1435" s="163">
        <f t="shared" si="94"/>
        <v>0</v>
      </c>
      <c r="Q1435" s="166">
        <v>6</v>
      </c>
      <c r="R1435" s="166">
        <v>1</v>
      </c>
      <c r="S1435" s="166">
        <v>1</v>
      </c>
      <c r="T1435" s="6"/>
      <c r="U1435" s="6"/>
      <c r="V1435" s="6"/>
      <c r="W1435" s="6"/>
      <c r="X1435" s="6"/>
      <c r="Y1435" s="6"/>
      <c r="Z1435" s="6"/>
      <c r="AA1435" s="6"/>
      <c r="AB1435" s="111"/>
      <c r="AC1435" s="24"/>
      <c r="AI1435" s="111"/>
      <c r="AM1435" s="111"/>
    </row>
    <row r="1436" spans="1:39" x14ac:dyDescent="0.25">
      <c r="A1436" s="10"/>
      <c r="B1436" s="10"/>
      <c r="C1436" s="2" t="s">
        <v>714</v>
      </c>
      <c r="D1436" s="51" t="s">
        <v>612</v>
      </c>
      <c r="E1436" s="38" t="s">
        <v>32</v>
      </c>
      <c r="F1436" s="38">
        <v>1</v>
      </c>
      <c r="G1436" s="41">
        <v>2.2962795123940727</v>
      </c>
      <c r="H1436" s="41">
        <v>2.0966975293360401</v>
      </c>
      <c r="I1436" s="57" t="s">
        <v>22</v>
      </c>
      <c r="J1436" s="25">
        <v>799.92916147979997</v>
      </c>
      <c r="K1436" s="23">
        <v>0.635427323800828</v>
      </c>
      <c r="L1436" s="26">
        <f t="shared" si="93"/>
        <v>1.8781809252276427</v>
      </c>
      <c r="M1436" s="60">
        <v>38.322541720216641</v>
      </c>
      <c r="N1436" s="61" t="s">
        <v>29</v>
      </c>
      <c r="O1436" s="24">
        <f t="shared" si="95"/>
        <v>0</v>
      </c>
      <c r="P1436" s="163">
        <f t="shared" si="94"/>
        <v>1</v>
      </c>
      <c r="Q1436" s="166">
        <v>7</v>
      </c>
      <c r="R1436" s="166">
        <v>1</v>
      </c>
      <c r="S1436" s="166">
        <v>1</v>
      </c>
      <c r="T1436" s="6"/>
      <c r="U1436" s="6"/>
      <c r="V1436" s="6"/>
      <c r="W1436" s="6"/>
      <c r="X1436" s="6"/>
      <c r="Y1436" s="6"/>
      <c r="Z1436" s="6"/>
      <c r="AA1436" s="6"/>
      <c r="AB1436" s="111"/>
      <c r="AC1436" s="24"/>
      <c r="AI1436" s="111"/>
      <c r="AM1436" s="111"/>
    </row>
    <row r="1437" spans="1:39" x14ac:dyDescent="0.25">
      <c r="A1437" s="10"/>
      <c r="B1437" s="10"/>
      <c r="C1437" s="2" t="s">
        <v>714</v>
      </c>
      <c r="D1437" s="51" t="s">
        <v>612</v>
      </c>
      <c r="E1437" s="38" t="s">
        <v>32</v>
      </c>
      <c r="F1437" s="38">
        <v>2</v>
      </c>
      <c r="G1437" s="41">
        <v>2.3013420674229108</v>
      </c>
      <c r="H1437" s="41">
        <v>2.0977607036344335</v>
      </c>
      <c r="I1437" s="57" t="s">
        <v>22</v>
      </c>
      <c r="J1437" s="25">
        <v>799.92916147979997</v>
      </c>
      <c r="K1437" s="23">
        <v>0.635427323800828</v>
      </c>
      <c r="L1437" s="26">
        <f t="shared" si="93"/>
        <v>1.8823217078443746</v>
      </c>
      <c r="M1437" s="60">
        <v>38.356617826724118</v>
      </c>
      <c r="N1437" s="61" t="s">
        <v>29</v>
      </c>
      <c r="O1437" s="24">
        <f t="shared" si="95"/>
        <v>0</v>
      </c>
      <c r="P1437" s="163">
        <f t="shared" si="94"/>
        <v>0</v>
      </c>
      <c r="Q1437" s="166">
        <v>8</v>
      </c>
      <c r="R1437" s="166">
        <v>1</v>
      </c>
      <c r="S1437" s="166">
        <v>1</v>
      </c>
      <c r="T1437" s="6"/>
      <c r="U1437" s="6"/>
      <c r="V1437" s="6"/>
      <c r="W1437" s="6"/>
      <c r="X1437" s="6"/>
      <c r="Y1437" s="6"/>
      <c r="Z1437" s="6"/>
      <c r="AA1437" s="6"/>
      <c r="AB1437" s="111"/>
      <c r="AC1437" s="24"/>
      <c r="AI1437" s="111"/>
      <c r="AM1437" s="111"/>
    </row>
    <row r="1438" spans="1:39" x14ac:dyDescent="0.25">
      <c r="A1438" s="10"/>
      <c r="B1438" s="10"/>
      <c r="C1438" s="2" t="s">
        <v>714</v>
      </c>
      <c r="D1438" s="51" t="s">
        <v>612</v>
      </c>
      <c r="E1438" s="38" t="s">
        <v>32</v>
      </c>
      <c r="F1438" s="38">
        <v>3</v>
      </c>
      <c r="G1438" s="41">
        <v>2.3882114903359777</v>
      </c>
      <c r="H1438" s="41">
        <v>2.1176196153646778</v>
      </c>
      <c r="I1438" s="57" t="s">
        <v>22</v>
      </c>
      <c r="J1438" s="25">
        <v>799.92916147979997</v>
      </c>
      <c r="K1438" s="23">
        <v>0.635427323800828</v>
      </c>
      <c r="L1438" s="26">
        <f t="shared" si="93"/>
        <v>1.9533742483649101</v>
      </c>
      <c r="M1438" s="60">
        <v>38.908461375127587</v>
      </c>
      <c r="N1438" s="61" t="s">
        <v>29</v>
      </c>
      <c r="O1438" s="24">
        <f t="shared" si="95"/>
        <v>0</v>
      </c>
      <c r="P1438" s="163">
        <f t="shared" si="94"/>
        <v>0</v>
      </c>
      <c r="Q1438" s="166">
        <v>9</v>
      </c>
      <c r="R1438" s="166">
        <v>1</v>
      </c>
      <c r="S1438" s="166">
        <v>1</v>
      </c>
      <c r="T1438" s="6"/>
      <c r="U1438" s="6"/>
      <c r="V1438" s="6"/>
      <c r="W1438" s="6"/>
      <c r="X1438" s="6"/>
      <c r="Y1438" s="6"/>
      <c r="Z1438" s="6"/>
      <c r="AA1438" s="6"/>
      <c r="AB1438" s="111"/>
      <c r="AC1438" s="24"/>
      <c r="AI1438" s="111"/>
      <c r="AM1438" s="111"/>
    </row>
    <row r="1439" spans="1:39" x14ac:dyDescent="0.25">
      <c r="A1439" s="10"/>
      <c r="B1439" s="10"/>
      <c r="C1439" s="2" t="s">
        <v>714</v>
      </c>
      <c r="D1439" s="51" t="s">
        <v>612</v>
      </c>
      <c r="E1439" s="38" t="s">
        <v>33</v>
      </c>
      <c r="F1439" s="38">
        <v>1</v>
      </c>
      <c r="G1439" s="41">
        <v>1.1052081518899148</v>
      </c>
      <c r="H1439" s="41">
        <v>1.1332285664396717</v>
      </c>
      <c r="I1439" s="57" t="s">
        <v>12</v>
      </c>
      <c r="J1439" s="58">
        <v>1696.80766954417</v>
      </c>
      <c r="K1439" s="59">
        <v>0.61279470700705407</v>
      </c>
      <c r="L1439" s="26">
        <f t="shared" si="93"/>
        <v>1.9175109085578175</v>
      </c>
      <c r="M1439" s="60">
        <v>38.218701363011618</v>
      </c>
      <c r="N1439" s="61" t="s">
        <v>29</v>
      </c>
      <c r="O1439" s="24">
        <f t="shared" si="95"/>
        <v>0</v>
      </c>
      <c r="P1439" s="163">
        <f t="shared" si="94"/>
        <v>1</v>
      </c>
      <c r="Q1439" s="166">
        <v>10</v>
      </c>
      <c r="R1439" s="166">
        <v>1</v>
      </c>
      <c r="S1439" s="166">
        <v>1</v>
      </c>
      <c r="T1439" s="20"/>
      <c r="U1439" s="20"/>
      <c r="V1439" s="20"/>
      <c r="W1439" s="20"/>
      <c r="X1439" s="20"/>
      <c r="Y1439" s="20"/>
      <c r="Z1439" s="6"/>
      <c r="AA1439" s="6"/>
      <c r="AB1439" s="111"/>
      <c r="AC1439" s="24"/>
      <c r="AI1439" s="111"/>
      <c r="AM1439" s="111"/>
    </row>
    <row r="1440" spans="1:39" x14ac:dyDescent="0.25">
      <c r="A1440" s="10"/>
      <c r="B1440" s="10"/>
      <c r="C1440" s="2" t="s">
        <v>714</v>
      </c>
      <c r="D1440" s="51" t="s">
        <v>612</v>
      </c>
      <c r="E1440" s="38" t="s">
        <v>33</v>
      </c>
      <c r="F1440" s="38">
        <v>2</v>
      </c>
      <c r="G1440" s="41">
        <v>1.1250232991612303</v>
      </c>
      <c r="H1440" s="41">
        <v>1.1432591455615246</v>
      </c>
      <c r="I1440" s="57" t="s">
        <v>12</v>
      </c>
      <c r="J1440" s="58">
        <v>1696.80766954417</v>
      </c>
      <c r="K1440" s="59">
        <v>0.61279470700705407</v>
      </c>
      <c r="L1440" s="26">
        <f t="shared" si="93"/>
        <v>1.9518897366387125</v>
      </c>
      <c r="M1440" s="60">
        <v>38.398872799914926</v>
      </c>
      <c r="N1440" s="61" t="s">
        <v>29</v>
      </c>
      <c r="O1440" s="24">
        <f t="shared" si="95"/>
        <v>0</v>
      </c>
      <c r="P1440" s="163">
        <f t="shared" si="94"/>
        <v>0</v>
      </c>
      <c r="Q1440" s="166">
        <v>11</v>
      </c>
      <c r="R1440" s="166">
        <v>1</v>
      </c>
      <c r="S1440" s="166">
        <v>1</v>
      </c>
      <c r="T1440" s="20"/>
      <c r="U1440" s="20"/>
      <c r="V1440" s="20"/>
      <c r="W1440" s="20"/>
      <c r="X1440" s="20"/>
      <c r="Y1440" s="20"/>
      <c r="Z1440" s="6"/>
      <c r="AA1440" s="6"/>
      <c r="AB1440" s="111"/>
      <c r="AC1440" s="24"/>
      <c r="AI1440" s="111"/>
      <c r="AM1440" s="111"/>
    </row>
    <row r="1441" spans="1:39" x14ac:dyDescent="0.25">
      <c r="A1441" s="10"/>
      <c r="B1441" s="10"/>
      <c r="C1441" s="2" t="s">
        <v>714</v>
      </c>
      <c r="D1441" s="51" t="s">
        <v>612</v>
      </c>
      <c r="E1441" s="38" t="s">
        <v>33</v>
      </c>
      <c r="F1441" s="38">
        <v>3</v>
      </c>
      <c r="G1441" s="41">
        <v>1.1108767192641971</v>
      </c>
      <c r="H1441" s="41">
        <v>1.1381859901842055</v>
      </c>
      <c r="I1441" s="57" t="s">
        <v>12</v>
      </c>
      <c r="J1441" s="58">
        <v>1696.80766954417</v>
      </c>
      <c r="K1441" s="59">
        <v>0.61279470700705407</v>
      </c>
      <c r="L1441" s="26">
        <f t="shared" si="93"/>
        <v>1.927345743523063</v>
      </c>
      <c r="M1441" s="60">
        <v>38.233829524297846</v>
      </c>
      <c r="N1441" s="61" t="s">
        <v>29</v>
      </c>
      <c r="O1441" s="24">
        <f t="shared" si="95"/>
        <v>0</v>
      </c>
      <c r="P1441" s="163">
        <f t="shared" si="94"/>
        <v>0</v>
      </c>
      <c r="Q1441" s="166">
        <v>12</v>
      </c>
      <c r="R1441" s="166">
        <v>1</v>
      </c>
      <c r="S1441" s="166">
        <v>1</v>
      </c>
      <c r="T1441" s="20"/>
      <c r="U1441" s="20"/>
      <c r="V1441" s="20"/>
      <c r="W1441" s="20"/>
      <c r="X1441" s="20"/>
      <c r="Y1441" s="20"/>
      <c r="Z1441" s="6"/>
      <c r="AA1441" s="6"/>
      <c r="AB1441" s="111"/>
      <c r="AC1441" s="24"/>
      <c r="AI1441" s="111"/>
      <c r="AM1441" s="111"/>
    </row>
    <row r="1442" spans="1:39" x14ac:dyDescent="0.25">
      <c r="A1442" s="10"/>
      <c r="B1442" s="10"/>
      <c r="C1442" s="2" t="s">
        <v>714</v>
      </c>
      <c r="D1442" s="51" t="s">
        <v>612</v>
      </c>
      <c r="E1442" s="38" t="s">
        <v>34</v>
      </c>
      <c r="F1442" s="38">
        <v>1</v>
      </c>
      <c r="G1442" s="41">
        <v>2.3957417464011721</v>
      </c>
      <c r="H1442" s="41">
        <v>2.148970607276965</v>
      </c>
      <c r="I1442" s="57" t="s">
        <v>22</v>
      </c>
      <c r="J1442" s="25">
        <v>799.92916147979997</v>
      </c>
      <c r="K1442" s="23">
        <v>0.635427323800828</v>
      </c>
      <c r="L1442" s="26">
        <f t="shared" si="93"/>
        <v>1.9595334215959521</v>
      </c>
      <c r="M1442" s="60">
        <v>38.678620655576459</v>
      </c>
      <c r="N1442" s="61" t="s">
        <v>29</v>
      </c>
      <c r="O1442" s="24">
        <f t="shared" si="95"/>
        <v>0</v>
      </c>
      <c r="P1442" s="163">
        <f t="shared" si="94"/>
        <v>1</v>
      </c>
      <c r="Q1442" s="166">
        <v>13</v>
      </c>
      <c r="R1442" s="166">
        <v>1</v>
      </c>
      <c r="S1442" s="166">
        <v>1</v>
      </c>
      <c r="T1442" s="6"/>
      <c r="U1442" s="6"/>
      <c r="V1442" s="6"/>
      <c r="W1442" s="6"/>
      <c r="X1442" s="6"/>
      <c r="Y1442" s="6"/>
      <c r="Z1442" s="6"/>
      <c r="AA1442" s="6"/>
      <c r="AB1442" s="111"/>
      <c r="AC1442" s="24"/>
      <c r="AI1442" s="111"/>
      <c r="AM1442" s="111"/>
    </row>
    <row r="1443" spans="1:39" x14ac:dyDescent="0.25">
      <c r="A1443" s="10"/>
      <c r="B1443" s="10"/>
      <c r="C1443" s="2" t="s">
        <v>714</v>
      </c>
      <c r="D1443" s="51" t="s">
        <v>612</v>
      </c>
      <c r="E1443" s="38" t="s">
        <v>34</v>
      </c>
      <c r="F1443" s="38">
        <v>2</v>
      </c>
      <c r="G1443" s="41">
        <v>2.3209731921603964</v>
      </c>
      <c r="H1443" s="41">
        <v>2.1375911689335698</v>
      </c>
      <c r="I1443" s="57" t="s">
        <v>22</v>
      </c>
      <c r="J1443" s="25">
        <v>799.92916147979997</v>
      </c>
      <c r="K1443" s="23">
        <v>0.635427323800828</v>
      </c>
      <c r="L1443" s="26">
        <f t="shared" si="93"/>
        <v>1.8983784656666263</v>
      </c>
      <c r="M1443" s="60">
        <v>38.14889327644083</v>
      </c>
      <c r="N1443" s="61" t="s">
        <v>29</v>
      </c>
      <c r="O1443" s="24">
        <f t="shared" si="95"/>
        <v>0</v>
      </c>
      <c r="P1443" s="163">
        <f t="shared" si="94"/>
        <v>0</v>
      </c>
      <c r="Q1443" s="166">
        <v>14</v>
      </c>
      <c r="R1443" s="166">
        <v>1</v>
      </c>
      <c r="S1443" s="166">
        <v>1</v>
      </c>
      <c r="T1443" s="6"/>
      <c r="U1443" s="6"/>
      <c r="V1443" s="6"/>
      <c r="W1443" s="6"/>
      <c r="X1443" s="6"/>
      <c r="Y1443" s="6"/>
      <c r="Z1443" s="6"/>
      <c r="AA1443" s="6"/>
      <c r="AB1443" s="111"/>
      <c r="AC1443" s="24"/>
      <c r="AI1443" s="111"/>
      <c r="AM1443" s="111"/>
    </row>
    <row r="1444" spans="1:39" x14ac:dyDescent="0.25">
      <c r="A1444" s="10"/>
      <c r="B1444" s="10"/>
      <c r="C1444" s="2" t="s">
        <v>714</v>
      </c>
      <c r="D1444" s="51" t="s">
        <v>612</v>
      </c>
      <c r="E1444" s="38" t="s">
        <v>34</v>
      </c>
      <c r="F1444" s="38">
        <v>3</v>
      </c>
      <c r="G1444" s="41">
        <v>2.3529199873924984</v>
      </c>
      <c r="H1444" s="41">
        <v>2.144674835061263</v>
      </c>
      <c r="I1444" s="57" t="s">
        <v>22</v>
      </c>
      <c r="J1444" s="25">
        <v>799.92916147979997</v>
      </c>
      <c r="K1444" s="23">
        <v>0.635427323800828</v>
      </c>
      <c r="L1444" s="26">
        <f t="shared" si="93"/>
        <v>1.9245084995336839</v>
      </c>
      <c r="M1444" s="60">
        <v>38.357564985877602</v>
      </c>
      <c r="N1444" s="61" t="s">
        <v>29</v>
      </c>
      <c r="O1444" s="24">
        <f t="shared" si="95"/>
        <v>0</v>
      </c>
      <c r="P1444" s="163">
        <f t="shared" si="94"/>
        <v>0</v>
      </c>
      <c r="Q1444" s="166">
        <v>15</v>
      </c>
      <c r="R1444" s="166">
        <v>1</v>
      </c>
      <c r="S1444" s="166">
        <v>1</v>
      </c>
      <c r="T1444" s="6"/>
      <c r="U1444" s="6"/>
      <c r="V1444" s="6"/>
      <c r="W1444" s="6"/>
      <c r="X1444" s="6"/>
      <c r="Y1444" s="6"/>
      <c r="Z1444" s="6"/>
      <c r="AA1444" s="6"/>
      <c r="AB1444" s="111"/>
      <c r="AC1444" s="24"/>
      <c r="AI1444" s="111"/>
      <c r="AM1444" s="111"/>
    </row>
    <row r="1445" spans="1:39" x14ac:dyDescent="0.25">
      <c r="A1445" s="10"/>
      <c r="B1445" s="10"/>
      <c r="C1445" s="2" t="s">
        <v>714</v>
      </c>
      <c r="D1445" s="51" t="s">
        <v>613</v>
      </c>
      <c r="E1445" s="38" t="s">
        <v>30</v>
      </c>
      <c r="F1445" s="38">
        <v>1</v>
      </c>
      <c r="G1445" s="41">
        <v>2.4445097874485424</v>
      </c>
      <c r="H1445" s="41">
        <v>2.193873643905552</v>
      </c>
      <c r="I1445" s="57" t="s">
        <v>22</v>
      </c>
      <c r="J1445" s="25">
        <v>799.92916147979997</v>
      </c>
      <c r="K1445" s="23">
        <v>0.635427323800828</v>
      </c>
      <c r="L1445" s="26">
        <f t="shared" si="93"/>
        <v>1.9994219473444546</v>
      </c>
      <c r="M1445" s="60">
        <v>38.668082209661172</v>
      </c>
      <c r="N1445" s="61" t="s">
        <v>29</v>
      </c>
      <c r="O1445" s="24">
        <f t="shared" si="95"/>
        <v>1</v>
      </c>
      <c r="P1445" s="163">
        <f t="shared" si="94"/>
        <v>1</v>
      </c>
      <c r="Q1445" s="166">
        <v>16</v>
      </c>
      <c r="R1445" s="166">
        <v>1</v>
      </c>
      <c r="S1445" s="166">
        <v>1</v>
      </c>
      <c r="T1445" s="6"/>
      <c r="U1445" s="6"/>
      <c r="V1445" s="6"/>
      <c r="W1445" s="6"/>
      <c r="X1445" s="6"/>
      <c r="Y1445" s="6"/>
      <c r="Z1445" s="6"/>
      <c r="AA1445" s="6"/>
      <c r="AB1445" s="111"/>
      <c r="AC1445" s="24"/>
      <c r="AI1445" s="111"/>
      <c r="AM1445" s="111"/>
    </row>
    <row r="1446" spans="1:39" x14ac:dyDescent="0.25">
      <c r="A1446" s="10"/>
      <c r="B1446" s="10"/>
      <c r="C1446" s="2" t="s">
        <v>714</v>
      </c>
      <c r="D1446" s="51" t="s">
        <v>613</v>
      </c>
      <c r="E1446" s="38" t="s">
        <v>30</v>
      </c>
      <c r="F1446" s="38">
        <v>2</v>
      </c>
      <c r="G1446" s="41">
        <v>2.3292720340097297</v>
      </c>
      <c r="H1446" s="41">
        <v>2.1724795998947091</v>
      </c>
      <c r="I1446" s="57" t="s">
        <v>22</v>
      </c>
      <c r="J1446" s="25">
        <v>799.92916147979997</v>
      </c>
      <c r="K1446" s="23">
        <v>0.635427323800828</v>
      </c>
      <c r="L1446" s="26">
        <f t="shared" si="93"/>
        <v>1.9051662832553695</v>
      </c>
      <c r="M1446" s="60">
        <v>37.893466223681237</v>
      </c>
      <c r="N1446" s="61" t="s">
        <v>29</v>
      </c>
      <c r="O1446" s="24">
        <f t="shared" si="95"/>
        <v>0</v>
      </c>
      <c r="P1446" s="163">
        <f t="shared" si="94"/>
        <v>0</v>
      </c>
      <c r="Q1446" s="166">
        <v>17</v>
      </c>
      <c r="R1446" s="166">
        <v>1</v>
      </c>
      <c r="S1446" s="166">
        <v>1</v>
      </c>
      <c r="T1446" s="6"/>
      <c r="U1446" s="6"/>
      <c r="V1446" s="6"/>
      <c r="W1446" s="6"/>
      <c r="X1446" s="6"/>
      <c r="Y1446" s="6"/>
      <c r="Z1446" s="6"/>
      <c r="AA1446" s="6"/>
      <c r="AB1446" s="111"/>
      <c r="AC1446" s="24"/>
      <c r="AI1446" s="111"/>
      <c r="AM1446" s="111"/>
    </row>
    <row r="1447" spans="1:39" x14ac:dyDescent="0.25">
      <c r="A1447" s="10"/>
      <c r="B1447" s="10"/>
      <c r="C1447" s="2" t="s">
        <v>714</v>
      </c>
      <c r="D1447" s="51" t="s">
        <v>613</v>
      </c>
      <c r="E1447" s="38" t="s">
        <v>30</v>
      </c>
      <c r="F1447" s="38">
        <v>3</v>
      </c>
      <c r="G1447" s="41">
        <v>2.3803386403841293</v>
      </c>
      <c r="H1447" s="41">
        <v>2.170983446932814</v>
      </c>
      <c r="I1447" s="57" t="s">
        <v>22</v>
      </c>
      <c r="J1447" s="25">
        <v>799.92916147979997</v>
      </c>
      <c r="K1447" s="23">
        <v>0.635427323800828</v>
      </c>
      <c r="L1447" s="26">
        <f t="shared" si="93"/>
        <v>1.946934859550556</v>
      </c>
      <c r="M1447" s="60">
        <v>38.34537414286563</v>
      </c>
      <c r="N1447" s="61" t="s">
        <v>29</v>
      </c>
      <c r="O1447" s="24">
        <f t="shared" si="95"/>
        <v>0</v>
      </c>
      <c r="P1447" s="163">
        <f t="shared" si="94"/>
        <v>0</v>
      </c>
      <c r="Q1447" s="166">
        <v>18</v>
      </c>
      <c r="R1447" s="166">
        <v>1</v>
      </c>
      <c r="S1447" s="166">
        <v>1</v>
      </c>
      <c r="T1447" s="6"/>
      <c r="U1447" s="6"/>
      <c r="V1447" s="6"/>
      <c r="W1447" s="6"/>
      <c r="X1447" s="6"/>
      <c r="Y1447" s="6"/>
      <c r="Z1447" s="6"/>
      <c r="AA1447" s="6"/>
      <c r="AB1447" s="111"/>
      <c r="AC1447" s="24"/>
      <c r="AI1447" s="111"/>
      <c r="AM1447" s="111"/>
    </row>
    <row r="1448" spans="1:39" x14ac:dyDescent="0.25">
      <c r="A1448" s="10"/>
      <c r="B1448" s="10"/>
      <c r="C1448" s="2" t="s">
        <v>714</v>
      </c>
      <c r="D1448" s="51" t="s">
        <v>613</v>
      </c>
      <c r="E1448" s="38" t="s">
        <v>31</v>
      </c>
      <c r="F1448" s="38">
        <v>1</v>
      </c>
      <c r="G1448" s="41">
        <v>2.4793510931774199</v>
      </c>
      <c r="H1448" s="41">
        <v>2.1860052020554464</v>
      </c>
      <c r="I1448" s="57" t="s">
        <v>22</v>
      </c>
      <c r="J1448" s="25">
        <v>799.92916147979997</v>
      </c>
      <c r="K1448" s="23">
        <v>0.635427323800828</v>
      </c>
      <c r="L1448" s="26">
        <f t="shared" si="93"/>
        <v>2.0279194693041296</v>
      </c>
      <c r="M1448" s="60">
        <v>39.020869376156483</v>
      </c>
      <c r="N1448" s="61" t="s">
        <v>29</v>
      </c>
      <c r="O1448" s="24">
        <f t="shared" si="95"/>
        <v>0</v>
      </c>
      <c r="P1448" s="163">
        <f t="shared" si="94"/>
        <v>1</v>
      </c>
      <c r="Q1448" s="166">
        <v>19</v>
      </c>
      <c r="R1448" s="166">
        <v>1</v>
      </c>
      <c r="S1448" s="166">
        <v>1</v>
      </c>
      <c r="T1448" s="6"/>
      <c r="U1448" s="6"/>
      <c r="V1448" s="6"/>
      <c r="W1448" s="6"/>
      <c r="X1448" s="6"/>
      <c r="Y1448" s="6"/>
      <c r="Z1448" s="6"/>
      <c r="AA1448" s="6"/>
      <c r="AB1448" s="111"/>
      <c r="AC1448" s="24"/>
      <c r="AI1448" s="111"/>
      <c r="AM1448" s="111"/>
    </row>
    <row r="1449" spans="1:39" x14ac:dyDescent="0.25">
      <c r="A1449" s="10"/>
      <c r="B1449" s="10"/>
      <c r="C1449" s="2" t="s">
        <v>714</v>
      </c>
      <c r="D1449" s="51" t="s">
        <v>613</v>
      </c>
      <c r="E1449" s="38" t="s">
        <v>31</v>
      </c>
      <c r="F1449" s="38">
        <v>2</v>
      </c>
      <c r="G1449" s="41">
        <v>2.3606750748570913</v>
      </c>
      <c r="H1449" s="41">
        <v>2.1651202300052277</v>
      </c>
      <c r="I1449" s="57" t="s">
        <v>22</v>
      </c>
      <c r="J1449" s="25">
        <v>799.92916147979997</v>
      </c>
      <c r="K1449" s="23">
        <v>0.635427323800828</v>
      </c>
      <c r="L1449" s="26">
        <f t="shared" si="93"/>
        <v>1.9308515676448845</v>
      </c>
      <c r="M1449" s="60">
        <v>38.232875475119542</v>
      </c>
      <c r="N1449" s="61" t="s">
        <v>29</v>
      </c>
      <c r="O1449" s="24">
        <f t="shared" si="95"/>
        <v>0</v>
      </c>
      <c r="P1449" s="163">
        <f t="shared" si="94"/>
        <v>0</v>
      </c>
      <c r="Q1449" s="166">
        <v>20</v>
      </c>
      <c r="R1449" s="166">
        <v>1</v>
      </c>
      <c r="S1449" s="166">
        <v>1</v>
      </c>
      <c r="T1449" s="6"/>
      <c r="U1449" s="6"/>
      <c r="V1449" s="6"/>
      <c r="W1449" s="6"/>
      <c r="X1449" s="6"/>
      <c r="Y1449" s="6"/>
      <c r="Z1449" s="6"/>
      <c r="AA1449" s="6"/>
      <c r="AB1449" s="111"/>
      <c r="AC1449" s="24"/>
      <c r="AI1449" s="111"/>
      <c r="AM1449" s="111"/>
    </row>
    <row r="1450" spans="1:39" x14ac:dyDescent="0.25">
      <c r="A1450" s="10"/>
      <c r="B1450" s="10"/>
      <c r="C1450" s="2" t="s">
        <v>714</v>
      </c>
      <c r="D1450" s="51" t="s">
        <v>613</v>
      </c>
      <c r="E1450" s="38" t="s">
        <v>31</v>
      </c>
      <c r="F1450" s="38">
        <v>3</v>
      </c>
      <c r="G1450" s="41">
        <v>2.3855255456141817</v>
      </c>
      <c r="H1450" s="41">
        <v>2.1684035547599261</v>
      </c>
      <c r="I1450" s="57" t="s">
        <v>22</v>
      </c>
      <c r="J1450" s="25">
        <v>799.92916147979997</v>
      </c>
      <c r="K1450" s="23">
        <v>0.635427323800828</v>
      </c>
      <c r="L1450" s="26">
        <f t="shared" si="93"/>
        <v>1.9511773511163546</v>
      </c>
      <c r="M1450" s="60">
        <v>38.412968453970564</v>
      </c>
      <c r="N1450" s="61" t="s">
        <v>29</v>
      </c>
      <c r="O1450" s="24">
        <f t="shared" si="95"/>
        <v>0</v>
      </c>
      <c r="P1450" s="163">
        <f t="shared" si="94"/>
        <v>0</v>
      </c>
      <c r="Q1450" s="166">
        <v>21</v>
      </c>
      <c r="R1450" s="166">
        <v>1</v>
      </c>
      <c r="S1450" s="166">
        <v>1</v>
      </c>
      <c r="T1450" s="6"/>
      <c r="U1450" s="6"/>
      <c r="V1450" s="6"/>
      <c r="W1450" s="6"/>
      <c r="X1450" s="6"/>
      <c r="Y1450" s="6"/>
      <c r="Z1450" s="6"/>
      <c r="AA1450" s="6"/>
      <c r="AB1450" s="111"/>
      <c r="AC1450" s="24"/>
      <c r="AI1450" s="111"/>
      <c r="AM1450" s="111"/>
    </row>
    <row r="1451" spans="1:39" x14ac:dyDescent="0.25">
      <c r="A1451" s="10"/>
      <c r="B1451" s="10"/>
      <c r="C1451" s="2" t="s">
        <v>714</v>
      </c>
      <c r="D1451" s="51" t="s">
        <v>613</v>
      </c>
      <c r="E1451" s="38" t="s">
        <v>32</v>
      </c>
      <c r="F1451" s="38">
        <v>1</v>
      </c>
      <c r="G1451" s="41">
        <v>2.4307711994540182</v>
      </c>
      <c r="H1451" s="41">
        <v>2.1802793858545182</v>
      </c>
      <c r="I1451" s="57" t="s">
        <v>22</v>
      </c>
      <c r="J1451" s="25">
        <v>799.92916147979997</v>
      </c>
      <c r="K1451" s="23">
        <v>0.635427323800828</v>
      </c>
      <c r="L1451" s="26">
        <f t="shared" si="93"/>
        <v>1.9881848336692232</v>
      </c>
      <c r="M1451" s="60">
        <v>38.679650140554934</v>
      </c>
      <c r="N1451" s="61" t="s">
        <v>29</v>
      </c>
      <c r="O1451" s="24">
        <f t="shared" si="95"/>
        <v>0</v>
      </c>
      <c r="P1451" s="163">
        <f t="shared" si="94"/>
        <v>1</v>
      </c>
      <c r="Q1451" s="166">
        <v>22</v>
      </c>
      <c r="R1451" s="166">
        <v>1</v>
      </c>
      <c r="S1451" s="166">
        <v>1</v>
      </c>
      <c r="T1451" s="6"/>
      <c r="U1451" s="6"/>
      <c r="V1451" s="6"/>
      <c r="W1451" s="6"/>
      <c r="X1451" s="6"/>
      <c r="Y1451" s="6"/>
      <c r="Z1451" s="6"/>
      <c r="AA1451" s="6"/>
      <c r="AB1451" s="111"/>
      <c r="AC1451" s="24"/>
      <c r="AI1451" s="111"/>
      <c r="AM1451" s="111"/>
    </row>
    <row r="1452" spans="1:39" x14ac:dyDescent="0.25">
      <c r="A1452" s="10"/>
      <c r="B1452" s="10"/>
      <c r="C1452" s="2" t="s">
        <v>714</v>
      </c>
      <c r="D1452" s="51" t="s">
        <v>613</v>
      </c>
      <c r="E1452" s="38" t="s">
        <v>32</v>
      </c>
      <c r="F1452" s="38">
        <v>2</v>
      </c>
      <c r="G1452" s="41">
        <v>2.3636128140920474</v>
      </c>
      <c r="H1452" s="41">
        <v>2.1707613563659627</v>
      </c>
      <c r="I1452" s="57" t="s">
        <v>22</v>
      </c>
      <c r="J1452" s="25">
        <v>799.92916147979997</v>
      </c>
      <c r="K1452" s="23">
        <v>0.635427323800828</v>
      </c>
      <c r="L1452" s="26">
        <f t="shared" si="93"/>
        <v>1.9332544135373841</v>
      </c>
      <c r="M1452" s="60">
        <v>38.205500115884291</v>
      </c>
      <c r="N1452" s="61" t="s">
        <v>29</v>
      </c>
      <c r="O1452" s="24">
        <f t="shared" si="95"/>
        <v>0</v>
      </c>
      <c r="P1452" s="163">
        <f t="shared" si="94"/>
        <v>0</v>
      </c>
      <c r="Q1452" s="166">
        <v>23</v>
      </c>
      <c r="R1452" s="166">
        <v>1</v>
      </c>
      <c r="S1452" s="166">
        <v>1</v>
      </c>
      <c r="T1452" s="6"/>
      <c r="U1452" s="6"/>
      <c r="V1452" s="6"/>
      <c r="W1452" s="6"/>
      <c r="X1452" s="6"/>
      <c r="Y1452" s="6"/>
      <c r="Z1452" s="6"/>
      <c r="AA1452" s="6"/>
      <c r="AB1452" s="111"/>
      <c r="AC1452" s="24"/>
      <c r="AI1452" s="111"/>
      <c r="AM1452" s="111"/>
    </row>
    <row r="1453" spans="1:39" x14ac:dyDescent="0.25">
      <c r="A1453" s="10"/>
      <c r="B1453" s="10"/>
      <c r="C1453" s="2" t="s">
        <v>714</v>
      </c>
      <c r="D1453" s="51" t="s">
        <v>613</v>
      </c>
      <c r="E1453" s="38" t="s">
        <v>32</v>
      </c>
      <c r="F1453" s="38">
        <v>3</v>
      </c>
      <c r="G1453" s="41">
        <v>2.299858859757923</v>
      </c>
      <c r="H1453" s="41">
        <v>2.1525881875929183</v>
      </c>
      <c r="I1453" s="57" t="s">
        <v>22</v>
      </c>
      <c r="J1453" s="25">
        <v>799.92916147979997</v>
      </c>
      <c r="K1453" s="23">
        <v>0.635427323800828</v>
      </c>
      <c r="L1453" s="26">
        <f t="shared" si="93"/>
        <v>1.881108557472438</v>
      </c>
      <c r="M1453" s="60">
        <v>37.822180217619639</v>
      </c>
      <c r="N1453" s="61" t="s">
        <v>29</v>
      </c>
      <c r="O1453" s="24">
        <f t="shared" si="95"/>
        <v>0</v>
      </c>
      <c r="P1453" s="163">
        <f t="shared" si="94"/>
        <v>0</v>
      </c>
      <c r="Q1453" s="166">
        <v>24</v>
      </c>
      <c r="R1453" s="166">
        <v>1</v>
      </c>
      <c r="S1453" s="166">
        <v>1</v>
      </c>
      <c r="T1453" s="6"/>
      <c r="U1453" s="6"/>
      <c r="V1453" s="6"/>
      <c r="W1453" s="6"/>
      <c r="X1453" s="6"/>
      <c r="Y1453" s="6"/>
      <c r="Z1453" s="6"/>
      <c r="AA1453" s="6"/>
      <c r="AB1453" s="111"/>
      <c r="AC1453" s="24"/>
      <c r="AI1453" s="111"/>
      <c r="AM1453" s="111"/>
    </row>
    <row r="1454" spans="1:39" x14ac:dyDescent="0.25">
      <c r="A1454" s="10"/>
      <c r="B1454" s="10"/>
      <c r="C1454" s="8"/>
      <c r="D1454" s="66"/>
      <c r="E1454" s="66"/>
      <c r="F1454" s="66"/>
      <c r="G1454" s="81"/>
      <c r="H1454" s="81"/>
      <c r="I1454" s="63"/>
      <c r="J1454" s="71"/>
      <c r="K1454" s="43"/>
      <c r="L1454" s="50"/>
      <c r="M1454" s="73"/>
      <c r="N1454" s="74"/>
      <c r="O1454" s="163"/>
      <c r="P1454" s="163"/>
      <c r="Q1454" s="169"/>
      <c r="R1454" s="169"/>
      <c r="S1454" s="169"/>
      <c r="T1454" s="93"/>
      <c r="U1454" s="93"/>
      <c r="V1454" s="93"/>
      <c r="W1454" s="93"/>
      <c r="X1454" s="93"/>
      <c r="Y1454" s="93"/>
      <c r="Z1454" s="97"/>
      <c r="AA1454" s="97"/>
      <c r="AB1454" s="111"/>
      <c r="AC1454" s="112"/>
      <c r="AD1454" s="112"/>
      <c r="AE1454" s="112"/>
      <c r="AF1454" s="112"/>
      <c r="AG1454" s="112"/>
      <c r="AH1454" s="112"/>
      <c r="AI1454" s="111"/>
      <c r="AJ1454" s="112"/>
      <c r="AK1454" s="112"/>
      <c r="AL1454" s="112"/>
      <c r="AM1454" s="111"/>
    </row>
    <row r="1455" spans="1:39" x14ac:dyDescent="0.25">
      <c r="A1455" s="10"/>
      <c r="B1455" s="10"/>
      <c r="C1455" s="2" t="s">
        <v>701</v>
      </c>
      <c r="D1455" s="51" t="s">
        <v>614</v>
      </c>
      <c r="E1455" s="38" t="s">
        <v>30</v>
      </c>
      <c r="F1455" s="38">
        <v>2</v>
      </c>
      <c r="G1455" s="41">
        <v>1.804493286657509</v>
      </c>
      <c r="H1455" s="41">
        <v>1.7679928475637015</v>
      </c>
      <c r="I1455" s="57" t="s">
        <v>12</v>
      </c>
      <c r="J1455" s="58">
        <v>1696.80766954417</v>
      </c>
      <c r="K1455" s="59">
        <v>0.61279470700705407</v>
      </c>
      <c r="L1455" s="26">
        <f t="shared" si="93"/>
        <v>3.1307546507581061</v>
      </c>
      <c r="M1455" s="60">
        <v>39.126089390190799</v>
      </c>
      <c r="N1455" s="61" t="s">
        <v>29</v>
      </c>
      <c r="O1455" s="24">
        <f t="shared" si="95"/>
        <v>1</v>
      </c>
      <c r="P1455" s="163">
        <f t="shared" si="94"/>
        <v>0</v>
      </c>
      <c r="Q1455" s="166">
        <v>1</v>
      </c>
      <c r="R1455" s="166">
        <v>1</v>
      </c>
      <c r="S1455" s="166">
        <v>1</v>
      </c>
      <c r="T1455" s="27">
        <f>AVERAGE(L1455:L1478)</f>
        <v>3.2648286263055248</v>
      </c>
      <c r="U1455" s="27">
        <f>STDEVA(L1455:L1478)</f>
        <v>8.1930406752450252E-2</v>
      </c>
      <c r="V1455" s="24">
        <f>978*T1455/AA1455</f>
        <v>1596.5011982634016</v>
      </c>
      <c r="W1455" s="24">
        <f>978*U1455/AA1455</f>
        <v>40.063968901948172</v>
      </c>
      <c r="X1455" s="27">
        <f>AVERAGE(M1455:M1478)</f>
        <v>39.770381438286371</v>
      </c>
      <c r="Y1455" s="27">
        <f>STDEVA(M1455:M1478)</f>
        <v>0.43837845750496635</v>
      </c>
      <c r="Z1455" s="6" t="s">
        <v>18</v>
      </c>
      <c r="AA1455" s="6">
        <v>2</v>
      </c>
      <c r="AB1455" s="111"/>
      <c r="AC1455" s="25">
        <f>SUM(O1455:O1478)</f>
        <v>3</v>
      </c>
      <c r="AD1455" s="25">
        <f>SUM(P1455:P1478)</f>
        <v>5</v>
      </c>
      <c r="AE1455" s="25">
        <f>SUM(R1455:R1478)</f>
        <v>24</v>
      </c>
      <c r="AF1455" s="24">
        <v>3</v>
      </c>
      <c r="AG1455" s="23">
        <v>5</v>
      </c>
      <c r="AH1455" s="25">
        <f>SUM(S1455:S1478)</f>
        <v>24</v>
      </c>
      <c r="AI1455" s="111"/>
      <c r="AJ1455" s="23">
        <v>1</v>
      </c>
      <c r="AM1455" s="111"/>
    </row>
    <row r="1456" spans="1:39" x14ac:dyDescent="0.25">
      <c r="A1456" s="10"/>
      <c r="B1456" s="10"/>
      <c r="C1456" s="2" t="s">
        <v>701</v>
      </c>
      <c r="D1456" s="51" t="s">
        <v>614</v>
      </c>
      <c r="E1456" s="38" t="s">
        <v>30</v>
      </c>
      <c r="F1456" s="38">
        <v>4</v>
      </c>
      <c r="G1456" s="41">
        <v>1.8734348831645267</v>
      </c>
      <c r="H1456" s="41">
        <v>1.7906149174416397</v>
      </c>
      <c r="I1456" s="57" t="s">
        <v>12</v>
      </c>
      <c r="J1456" s="58">
        <v>1696.80766954417</v>
      </c>
      <c r="K1456" s="59">
        <v>0.61279470700705407</v>
      </c>
      <c r="L1456" s="26">
        <f t="shared" si="93"/>
        <v>3.2503667465696879</v>
      </c>
      <c r="M1456" s="60">
        <v>39.613092880788933</v>
      </c>
      <c r="N1456" s="61" t="s">
        <v>29</v>
      </c>
      <c r="O1456" s="24">
        <f t="shared" si="95"/>
        <v>0</v>
      </c>
      <c r="P1456" s="163">
        <f t="shared" si="94"/>
        <v>0</v>
      </c>
      <c r="Q1456" s="166">
        <v>2</v>
      </c>
      <c r="R1456" s="166">
        <v>1</v>
      </c>
      <c r="S1456" s="166">
        <v>1</v>
      </c>
      <c r="T1456" s="20"/>
      <c r="U1456" s="20"/>
      <c r="V1456" s="20"/>
      <c r="W1456" s="20"/>
      <c r="X1456" s="20"/>
      <c r="Y1456" s="20"/>
      <c r="Z1456" s="6"/>
      <c r="AA1456" s="6"/>
      <c r="AB1456" s="111"/>
      <c r="AC1456" s="24"/>
      <c r="AI1456" s="111"/>
      <c r="AM1456" s="111"/>
    </row>
    <row r="1457" spans="1:39" x14ac:dyDescent="0.25">
      <c r="A1457" s="10"/>
      <c r="B1457" s="10"/>
      <c r="C1457" s="2" t="s">
        <v>701</v>
      </c>
      <c r="D1457" s="51" t="s">
        <v>614</v>
      </c>
      <c r="E1457" s="38" t="s">
        <v>30</v>
      </c>
      <c r="F1457" s="38">
        <v>5</v>
      </c>
      <c r="G1457" s="41">
        <v>1.8577973160573811</v>
      </c>
      <c r="H1457" s="41">
        <v>1.7804585386758089</v>
      </c>
      <c r="I1457" s="57" t="s">
        <v>12</v>
      </c>
      <c r="J1457" s="58">
        <v>1696.80766954417</v>
      </c>
      <c r="K1457" s="59">
        <v>0.61279470700705407</v>
      </c>
      <c r="L1457" s="26">
        <f t="shared" si="93"/>
        <v>3.2232359246878719</v>
      </c>
      <c r="M1457" s="60">
        <v>39.560400645148398</v>
      </c>
      <c r="N1457" s="61" t="s">
        <v>29</v>
      </c>
      <c r="O1457" s="24">
        <f t="shared" si="95"/>
        <v>0</v>
      </c>
      <c r="P1457" s="163">
        <f t="shared" si="94"/>
        <v>0</v>
      </c>
      <c r="Q1457" s="166">
        <v>3</v>
      </c>
      <c r="R1457" s="166">
        <v>1</v>
      </c>
      <c r="S1457" s="166">
        <v>1</v>
      </c>
      <c r="T1457" s="20"/>
      <c r="U1457" s="20"/>
      <c r="V1457" s="20"/>
      <c r="W1457" s="20"/>
      <c r="X1457" s="20"/>
      <c r="Y1457" s="20"/>
      <c r="Z1457" s="6"/>
      <c r="AA1457" s="6"/>
      <c r="AB1457" s="111"/>
      <c r="AC1457" s="24"/>
      <c r="AI1457" s="111"/>
      <c r="AM1457" s="111"/>
    </row>
    <row r="1458" spans="1:39" x14ac:dyDescent="0.25">
      <c r="A1458" s="10"/>
      <c r="B1458" s="10"/>
      <c r="C1458" s="2" t="s">
        <v>701</v>
      </c>
      <c r="D1458" s="51" t="s">
        <v>614</v>
      </c>
      <c r="E1458" s="38" t="s">
        <v>30</v>
      </c>
      <c r="F1458" s="38">
        <v>3</v>
      </c>
      <c r="G1458" s="41">
        <v>1.7998773411331792</v>
      </c>
      <c r="H1458" s="41">
        <v>1.7785711118009668</v>
      </c>
      <c r="I1458" s="57" t="s">
        <v>12</v>
      </c>
      <c r="J1458" s="58">
        <v>1696.80766954417</v>
      </c>
      <c r="K1458" s="59">
        <v>0.61279470700705407</v>
      </c>
      <c r="L1458" s="26">
        <f t="shared" si="93"/>
        <v>3.1227460906682483</v>
      </c>
      <c r="M1458" s="60">
        <v>38.957301607387151</v>
      </c>
      <c r="N1458" s="61" t="s">
        <v>29</v>
      </c>
      <c r="O1458" s="24">
        <f t="shared" si="95"/>
        <v>0</v>
      </c>
      <c r="P1458" s="163">
        <f t="shared" si="94"/>
        <v>0</v>
      </c>
      <c r="Q1458" s="166">
        <v>4</v>
      </c>
      <c r="R1458" s="166">
        <v>1</v>
      </c>
      <c r="S1458" s="166">
        <v>1</v>
      </c>
      <c r="T1458" s="20"/>
      <c r="U1458" s="20"/>
      <c r="V1458" s="20"/>
      <c r="W1458" s="20"/>
      <c r="X1458" s="20"/>
      <c r="Y1458" s="20"/>
      <c r="Z1458" s="6"/>
      <c r="AA1458" s="6"/>
      <c r="AB1458" s="111"/>
      <c r="AC1458" s="24"/>
      <c r="AI1458" s="111"/>
      <c r="AM1458" s="111"/>
    </row>
    <row r="1459" spans="1:39" x14ac:dyDescent="0.25">
      <c r="A1459" s="10"/>
      <c r="B1459" s="10"/>
      <c r="C1459" s="2" t="s">
        <v>701</v>
      </c>
      <c r="D1459" s="51" t="s">
        <v>614</v>
      </c>
      <c r="E1459" s="38" t="s">
        <v>30</v>
      </c>
      <c r="F1459" s="38">
        <v>1</v>
      </c>
      <c r="G1459" s="41">
        <v>1.9024030181251537</v>
      </c>
      <c r="H1459" s="41">
        <v>1.7486012681835137</v>
      </c>
      <c r="I1459" s="57" t="s">
        <v>12</v>
      </c>
      <c r="J1459" s="58">
        <v>1696.80766954417</v>
      </c>
      <c r="K1459" s="59">
        <v>0.61279470700705407</v>
      </c>
      <c r="L1459" s="26">
        <f t="shared" si="93"/>
        <v>3.3006257993034125</v>
      </c>
      <c r="M1459" s="60">
        <v>40.370817622021335</v>
      </c>
      <c r="N1459" s="61" t="s">
        <v>29</v>
      </c>
      <c r="O1459" s="24">
        <f t="shared" si="95"/>
        <v>0</v>
      </c>
      <c r="P1459" s="163">
        <f t="shared" si="94"/>
        <v>1</v>
      </c>
      <c r="Q1459" s="166">
        <v>5</v>
      </c>
      <c r="R1459" s="166">
        <v>1</v>
      </c>
      <c r="S1459" s="166">
        <v>1</v>
      </c>
      <c r="T1459" s="20"/>
      <c r="U1459" s="20"/>
      <c r="V1459" s="20"/>
      <c r="W1459" s="20"/>
      <c r="X1459" s="20"/>
      <c r="Y1459" s="20"/>
      <c r="Z1459" s="6"/>
      <c r="AA1459" s="6"/>
      <c r="AB1459" s="111"/>
      <c r="AC1459" s="24"/>
      <c r="AI1459" s="111"/>
      <c r="AM1459" s="111"/>
    </row>
    <row r="1460" spans="1:39" x14ac:dyDescent="0.25">
      <c r="A1460" s="10"/>
      <c r="B1460" s="10"/>
      <c r="C1460" s="2" t="s">
        <v>701</v>
      </c>
      <c r="D1460" s="51" t="s">
        <v>614</v>
      </c>
      <c r="E1460" s="38" t="s">
        <v>31</v>
      </c>
      <c r="F1460" s="38">
        <v>1</v>
      </c>
      <c r="G1460" s="41">
        <v>1.9265374192203459</v>
      </c>
      <c r="H1460" s="41">
        <v>1.8121467617900491</v>
      </c>
      <c r="I1460" s="57" t="s">
        <v>12</v>
      </c>
      <c r="J1460" s="58">
        <v>1696.80766954417</v>
      </c>
      <c r="K1460" s="59">
        <v>0.61279470700705407</v>
      </c>
      <c r="L1460" s="26">
        <f t="shared" si="93"/>
        <v>3.3424984341481747</v>
      </c>
      <c r="M1460" s="60">
        <v>39.924751294689088</v>
      </c>
      <c r="N1460" s="61" t="s">
        <v>29</v>
      </c>
      <c r="O1460" s="24">
        <f t="shared" si="95"/>
        <v>0</v>
      </c>
      <c r="P1460" s="163">
        <f t="shared" si="94"/>
        <v>1</v>
      </c>
      <c r="Q1460" s="166">
        <v>6</v>
      </c>
      <c r="R1460" s="166">
        <v>1</v>
      </c>
      <c r="S1460" s="166">
        <v>1</v>
      </c>
      <c r="T1460" s="20"/>
      <c r="U1460" s="20"/>
      <c r="V1460" s="20"/>
      <c r="W1460" s="20"/>
      <c r="X1460" s="20"/>
      <c r="Y1460" s="20"/>
      <c r="Z1460" s="6"/>
      <c r="AA1460" s="6"/>
      <c r="AB1460" s="111"/>
      <c r="AC1460" s="24"/>
      <c r="AI1460" s="111"/>
      <c r="AM1460" s="111"/>
    </row>
    <row r="1461" spans="1:39" x14ac:dyDescent="0.25">
      <c r="A1461" s="10"/>
      <c r="B1461" s="10"/>
      <c r="C1461" s="2" t="s">
        <v>701</v>
      </c>
      <c r="D1461" s="51" t="s">
        <v>614</v>
      </c>
      <c r="E1461" s="38" t="s">
        <v>31</v>
      </c>
      <c r="F1461" s="38">
        <v>3</v>
      </c>
      <c r="G1461" s="41">
        <v>1.9163154155813402</v>
      </c>
      <c r="H1461" s="41">
        <v>1.8113056197801161</v>
      </c>
      <c r="I1461" s="57" t="s">
        <v>12</v>
      </c>
      <c r="J1461" s="58">
        <v>1696.80766954417</v>
      </c>
      <c r="K1461" s="59">
        <v>0.61279470700705407</v>
      </c>
      <c r="L1461" s="26">
        <f t="shared" si="93"/>
        <v>3.3247634912312289</v>
      </c>
      <c r="M1461" s="60">
        <v>39.830380192645741</v>
      </c>
      <c r="N1461" s="61" t="s">
        <v>29</v>
      </c>
      <c r="O1461" s="24">
        <f t="shared" si="95"/>
        <v>0</v>
      </c>
      <c r="P1461" s="163">
        <f t="shared" si="94"/>
        <v>0</v>
      </c>
      <c r="Q1461" s="166">
        <v>7</v>
      </c>
      <c r="R1461" s="166">
        <v>1</v>
      </c>
      <c r="S1461" s="166">
        <v>1</v>
      </c>
      <c r="T1461" s="20"/>
      <c r="U1461" s="20"/>
      <c r="V1461" s="20"/>
      <c r="W1461" s="20"/>
      <c r="X1461" s="20"/>
      <c r="Y1461" s="20"/>
      <c r="Z1461" s="6"/>
      <c r="AA1461" s="6"/>
      <c r="AB1461" s="111"/>
      <c r="AC1461" s="24"/>
      <c r="AI1461" s="111"/>
      <c r="AM1461" s="111"/>
    </row>
    <row r="1462" spans="1:39" x14ac:dyDescent="0.25">
      <c r="A1462" s="10"/>
      <c r="B1462" s="10"/>
      <c r="C1462" s="2" t="s">
        <v>701</v>
      </c>
      <c r="D1462" s="51" t="s">
        <v>614</v>
      </c>
      <c r="E1462" s="38" t="s">
        <v>31</v>
      </c>
      <c r="F1462" s="38">
        <v>4</v>
      </c>
      <c r="G1462" s="41">
        <v>1.9020255953894398</v>
      </c>
      <c r="H1462" s="41">
        <v>1.7952970628995484</v>
      </c>
      <c r="I1462" s="57" t="s">
        <v>12</v>
      </c>
      <c r="J1462" s="58">
        <v>1696.80766954417</v>
      </c>
      <c r="K1462" s="59">
        <v>0.61279470700705407</v>
      </c>
      <c r="L1462" s="26">
        <f t="shared" si="93"/>
        <v>3.299970979474558</v>
      </c>
      <c r="M1462" s="60">
        <v>39.857464491079739</v>
      </c>
      <c r="N1462" s="61" t="s">
        <v>29</v>
      </c>
      <c r="O1462" s="24">
        <f t="shared" si="95"/>
        <v>0</v>
      </c>
      <c r="P1462" s="163">
        <f t="shared" si="94"/>
        <v>0</v>
      </c>
      <c r="Q1462" s="166">
        <v>8</v>
      </c>
      <c r="R1462" s="166">
        <v>1</v>
      </c>
      <c r="S1462" s="166">
        <v>1</v>
      </c>
      <c r="T1462" s="20"/>
      <c r="U1462" s="20"/>
      <c r="V1462" s="20"/>
      <c r="W1462" s="20"/>
      <c r="X1462" s="20"/>
      <c r="Y1462" s="20"/>
      <c r="Z1462" s="6"/>
      <c r="AA1462" s="6"/>
      <c r="AB1462" s="111"/>
      <c r="AC1462" s="24"/>
      <c r="AI1462" s="111"/>
      <c r="AM1462" s="111"/>
    </row>
    <row r="1463" spans="1:39" x14ac:dyDescent="0.25">
      <c r="A1463" s="10"/>
      <c r="B1463" s="10"/>
      <c r="C1463" s="2" t="s">
        <v>701</v>
      </c>
      <c r="D1463" s="51" t="s">
        <v>614</v>
      </c>
      <c r="E1463" s="38" t="s">
        <v>31</v>
      </c>
      <c r="F1463" s="38">
        <v>2</v>
      </c>
      <c r="G1463" s="41">
        <v>1.8341549740867147</v>
      </c>
      <c r="H1463" s="41">
        <v>1.7820816624134159</v>
      </c>
      <c r="I1463" s="57" t="s">
        <v>12</v>
      </c>
      <c r="J1463" s="58">
        <v>1696.80766954417</v>
      </c>
      <c r="K1463" s="59">
        <v>0.61279470700705407</v>
      </c>
      <c r="L1463" s="26">
        <f t="shared" si="93"/>
        <v>3.1822170011890858</v>
      </c>
      <c r="M1463" s="60">
        <v>39.291108493914074</v>
      </c>
      <c r="N1463" s="61" t="s">
        <v>29</v>
      </c>
      <c r="O1463" s="24">
        <f t="shared" si="95"/>
        <v>0</v>
      </c>
      <c r="P1463" s="163">
        <f t="shared" si="94"/>
        <v>0</v>
      </c>
      <c r="Q1463" s="166">
        <v>9</v>
      </c>
      <c r="R1463" s="166">
        <v>1</v>
      </c>
      <c r="S1463" s="166">
        <v>1</v>
      </c>
      <c r="T1463" s="20"/>
      <c r="U1463" s="20"/>
      <c r="V1463" s="20"/>
      <c r="W1463" s="20"/>
      <c r="X1463" s="20"/>
      <c r="Y1463" s="20"/>
      <c r="Z1463" s="6"/>
      <c r="AA1463" s="6"/>
      <c r="AB1463" s="111"/>
      <c r="AC1463" s="24"/>
      <c r="AI1463" s="111"/>
      <c r="AM1463" s="111"/>
    </row>
    <row r="1464" spans="1:39" x14ac:dyDescent="0.25">
      <c r="A1464" s="10"/>
      <c r="B1464" s="10"/>
      <c r="C1464" s="2" t="s">
        <v>701</v>
      </c>
      <c r="D1464" s="51" t="s">
        <v>941</v>
      </c>
      <c r="E1464" s="38" t="s">
        <v>30</v>
      </c>
      <c r="F1464" s="38">
        <v>1</v>
      </c>
      <c r="G1464" s="41">
        <v>1.8352093814470303</v>
      </c>
      <c r="H1464" s="41">
        <v>1.7724074074074072</v>
      </c>
      <c r="I1464" s="57" t="s">
        <v>12</v>
      </c>
      <c r="J1464" s="58">
        <v>1696.80766954417</v>
      </c>
      <c r="K1464" s="59">
        <v>0.61279470700705407</v>
      </c>
      <c r="L1464" s="26">
        <f t="shared" si="93"/>
        <v>3.1840463738841853</v>
      </c>
      <c r="M1464" s="60">
        <v>39.409436153258767</v>
      </c>
      <c r="N1464" s="61" t="s">
        <v>29</v>
      </c>
      <c r="O1464" s="24">
        <f t="shared" si="95"/>
        <v>1</v>
      </c>
      <c r="P1464" s="163">
        <f t="shared" si="94"/>
        <v>1</v>
      </c>
      <c r="Q1464" s="166">
        <v>10</v>
      </c>
      <c r="R1464" s="166">
        <v>1</v>
      </c>
      <c r="S1464" s="166">
        <v>1</v>
      </c>
      <c r="T1464" s="20"/>
      <c r="U1464" s="20"/>
      <c r="V1464" s="20"/>
      <c r="W1464" s="20"/>
      <c r="X1464" s="20"/>
      <c r="Y1464" s="20"/>
      <c r="Z1464" s="6"/>
      <c r="AA1464" s="6"/>
      <c r="AB1464" s="111"/>
      <c r="AC1464" s="24"/>
      <c r="AI1464" s="111"/>
      <c r="AM1464" s="111"/>
    </row>
    <row r="1465" spans="1:39" x14ac:dyDescent="0.25">
      <c r="A1465" s="10"/>
      <c r="B1465" s="10"/>
      <c r="C1465" s="2" t="s">
        <v>701</v>
      </c>
      <c r="D1465" s="51" t="s">
        <v>941</v>
      </c>
      <c r="E1465" s="38" t="s">
        <v>30</v>
      </c>
      <c r="F1465" s="38">
        <v>2</v>
      </c>
      <c r="G1465" s="41">
        <v>1.8298852573018078</v>
      </c>
      <c r="H1465" s="41">
        <v>1.7721124286341678</v>
      </c>
      <c r="I1465" s="57" t="s">
        <v>12</v>
      </c>
      <c r="J1465" s="58">
        <v>1696.80766954417</v>
      </c>
      <c r="K1465" s="59">
        <v>0.61279470700705407</v>
      </c>
      <c r="L1465" s="26">
        <f t="shared" si="93"/>
        <v>3.1748091400567633</v>
      </c>
      <c r="M1465" s="60">
        <v>39.355622837117046</v>
      </c>
      <c r="N1465" s="61" t="s">
        <v>29</v>
      </c>
      <c r="O1465" s="24">
        <f t="shared" si="95"/>
        <v>0</v>
      </c>
      <c r="P1465" s="163">
        <f t="shared" si="94"/>
        <v>0</v>
      </c>
      <c r="Q1465" s="166">
        <v>11</v>
      </c>
      <c r="R1465" s="166">
        <v>1</v>
      </c>
      <c r="S1465" s="166">
        <v>1</v>
      </c>
      <c r="T1465" s="20"/>
      <c r="U1465" s="20"/>
      <c r="V1465" s="20"/>
      <c r="W1465" s="20"/>
      <c r="X1465" s="20"/>
      <c r="Y1465" s="20"/>
      <c r="Z1465" s="6"/>
      <c r="AA1465" s="6"/>
      <c r="AB1465" s="111"/>
      <c r="AC1465" s="24"/>
      <c r="AI1465" s="111"/>
      <c r="AM1465" s="111"/>
    </row>
    <row r="1466" spans="1:39" x14ac:dyDescent="0.25">
      <c r="A1466" s="10"/>
      <c r="B1466" s="10"/>
      <c r="C1466" s="2" t="s">
        <v>701</v>
      </c>
      <c r="D1466" s="51" t="s">
        <v>941</v>
      </c>
      <c r="E1466" s="38" t="s">
        <v>30</v>
      </c>
      <c r="F1466" s="38">
        <v>3</v>
      </c>
      <c r="G1466" s="41">
        <v>1.8199255528793519</v>
      </c>
      <c r="H1466" s="41">
        <v>1.7702145004330767</v>
      </c>
      <c r="I1466" s="57" t="s">
        <v>12</v>
      </c>
      <c r="J1466" s="58">
        <v>1696.80766954417</v>
      </c>
      <c r="K1466" s="59">
        <v>0.61279470700705407</v>
      </c>
      <c r="L1466" s="26">
        <f t="shared" si="93"/>
        <v>3.1575292802915116</v>
      </c>
      <c r="M1466" s="60">
        <v>39.269312301826162</v>
      </c>
      <c r="N1466" s="61" t="s">
        <v>29</v>
      </c>
      <c r="O1466" s="24">
        <f t="shared" si="95"/>
        <v>0</v>
      </c>
      <c r="P1466" s="163">
        <f t="shared" si="94"/>
        <v>0</v>
      </c>
      <c r="Q1466" s="166">
        <v>12</v>
      </c>
      <c r="R1466" s="166">
        <v>1</v>
      </c>
      <c r="S1466" s="166">
        <v>1</v>
      </c>
      <c r="T1466" s="20"/>
      <c r="U1466" s="20"/>
      <c r="V1466" s="20"/>
      <c r="W1466" s="20"/>
      <c r="X1466" s="20"/>
      <c r="Y1466" s="20"/>
      <c r="Z1466" s="6"/>
      <c r="AA1466" s="6"/>
      <c r="AB1466" s="111"/>
      <c r="AC1466" s="24"/>
      <c r="AI1466" s="111"/>
      <c r="AM1466" s="111"/>
    </row>
    <row r="1467" spans="1:39" x14ac:dyDescent="0.25">
      <c r="A1467" s="10"/>
      <c r="B1467" s="10"/>
      <c r="C1467" s="2" t="s">
        <v>701</v>
      </c>
      <c r="D1467" t="s">
        <v>1691</v>
      </c>
      <c r="E1467" s="38" t="s">
        <v>30</v>
      </c>
      <c r="F1467" s="38">
        <v>1</v>
      </c>
      <c r="G1467" s="41">
        <v>1.5800273597811216</v>
      </c>
      <c r="H1467" s="41">
        <v>1.4482558380687711</v>
      </c>
      <c r="I1467" s="57" t="s">
        <v>1702</v>
      </c>
      <c r="J1467" s="58">
        <v>2030.89</v>
      </c>
      <c r="K1467" s="20">
        <v>0.62109999999999999</v>
      </c>
      <c r="L1467" s="26">
        <f t="shared" si="93"/>
        <v>3.2810447491880188</v>
      </c>
      <c r="M1467" s="60">
        <v>39.624394833356561</v>
      </c>
      <c r="N1467" s="61" t="s">
        <v>29</v>
      </c>
      <c r="O1467" s="24">
        <f t="shared" si="95"/>
        <v>1</v>
      </c>
      <c r="P1467" s="163">
        <f t="shared" si="94"/>
        <v>1</v>
      </c>
      <c r="Q1467" s="166">
        <v>13</v>
      </c>
      <c r="R1467" s="166">
        <v>1</v>
      </c>
      <c r="S1467" s="166">
        <v>1</v>
      </c>
      <c r="T1467" s="20"/>
      <c r="U1467" s="20"/>
      <c r="V1467" s="20"/>
      <c r="W1467" s="20"/>
      <c r="X1467" s="20"/>
      <c r="Y1467" s="20"/>
      <c r="Z1467" s="6"/>
      <c r="AA1467" s="6"/>
      <c r="AB1467" s="111"/>
      <c r="AC1467" s="24"/>
      <c r="AI1467" s="111"/>
      <c r="AM1467" s="111"/>
    </row>
    <row r="1468" spans="1:39" x14ac:dyDescent="0.25">
      <c r="A1468" s="10"/>
      <c r="B1468" s="10"/>
      <c r="C1468" s="2" t="s">
        <v>701</v>
      </c>
      <c r="D1468" t="s">
        <v>1691</v>
      </c>
      <c r="E1468" s="38" t="s">
        <v>30</v>
      </c>
      <c r="F1468" s="38">
        <v>2</v>
      </c>
      <c r="G1468" s="41">
        <v>1.5436097114063216</v>
      </c>
      <c r="H1468" s="41">
        <v>1.4320672954371654</v>
      </c>
      <c r="I1468" s="57" t="s">
        <v>1702</v>
      </c>
      <c r="J1468" s="58">
        <v>2030.89</v>
      </c>
      <c r="K1468" s="20">
        <v>0.62109999999999999</v>
      </c>
      <c r="L1468" s="26">
        <f t="shared" ref="L1468:L1478" si="96">G1468*J1468/978</f>
        <v>3.2054207840470195</v>
      </c>
      <c r="M1468" s="60">
        <v>39.387737682725984</v>
      </c>
      <c r="N1468" s="61" t="s">
        <v>29</v>
      </c>
      <c r="O1468" s="24">
        <f t="shared" si="95"/>
        <v>0</v>
      </c>
      <c r="P1468" s="163">
        <f t="shared" si="94"/>
        <v>0</v>
      </c>
      <c r="Q1468" s="166">
        <v>14</v>
      </c>
      <c r="R1468" s="166">
        <v>1</v>
      </c>
      <c r="S1468" s="166">
        <v>1</v>
      </c>
      <c r="T1468" s="20"/>
      <c r="U1468" s="20"/>
      <c r="V1468" s="20"/>
      <c r="W1468" s="20"/>
      <c r="X1468" s="20"/>
      <c r="Y1468" s="20"/>
      <c r="Z1468" s="6"/>
      <c r="AA1468" s="6"/>
      <c r="AB1468" s="111"/>
      <c r="AC1468" s="24"/>
      <c r="AI1468" s="111"/>
      <c r="AM1468" s="111"/>
    </row>
    <row r="1469" spans="1:39" x14ac:dyDescent="0.25">
      <c r="A1469" s="10"/>
      <c r="B1469" s="10"/>
      <c r="C1469" s="2" t="s">
        <v>701</v>
      </c>
      <c r="D1469" t="s">
        <v>1691</v>
      </c>
      <c r="E1469" s="38" t="s">
        <v>30</v>
      </c>
      <c r="F1469" s="38">
        <v>3</v>
      </c>
      <c r="G1469" s="41">
        <v>1.5873947766026333</v>
      </c>
      <c r="H1469" s="41">
        <v>1.4383423604988035</v>
      </c>
      <c r="I1469" s="57" t="s">
        <v>1702</v>
      </c>
      <c r="J1469" s="58">
        <v>2030.89</v>
      </c>
      <c r="K1469" s="20">
        <v>0.62109999999999999</v>
      </c>
      <c r="L1469" s="26">
        <f t="shared" si="96"/>
        <v>3.2963437401375479</v>
      </c>
      <c r="M1469" s="60">
        <v>39.848994952390882</v>
      </c>
      <c r="N1469" s="61" t="s">
        <v>29</v>
      </c>
      <c r="O1469" s="24">
        <f t="shared" si="95"/>
        <v>0</v>
      </c>
      <c r="P1469" s="163">
        <f t="shared" si="94"/>
        <v>0</v>
      </c>
      <c r="Q1469" s="166">
        <v>15</v>
      </c>
      <c r="R1469" s="166">
        <v>1</v>
      </c>
      <c r="S1469" s="166">
        <v>1</v>
      </c>
      <c r="T1469" s="20"/>
      <c r="U1469" s="20"/>
      <c r="V1469" s="20"/>
      <c r="W1469" s="20"/>
      <c r="X1469" s="20"/>
      <c r="Y1469" s="20"/>
      <c r="Z1469" s="6"/>
      <c r="AA1469" s="6"/>
      <c r="AB1469" s="111"/>
      <c r="AC1469" s="24"/>
      <c r="AI1469" s="111"/>
      <c r="AM1469" s="111"/>
    </row>
    <row r="1470" spans="1:39" x14ac:dyDescent="0.25">
      <c r="A1470" s="10"/>
      <c r="B1470" s="10"/>
      <c r="C1470" s="2" t="s">
        <v>701</v>
      </c>
      <c r="D1470" t="s">
        <v>1691</v>
      </c>
      <c r="E1470" s="38" t="s">
        <v>30</v>
      </c>
      <c r="F1470" s="38">
        <v>4</v>
      </c>
      <c r="G1470" s="41">
        <v>1.6480497661535667</v>
      </c>
      <c r="H1470" s="41">
        <v>1.4428162371568132</v>
      </c>
      <c r="I1470" s="57" t="s">
        <v>1702</v>
      </c>
      <c r="J1470" s="58">
        <v>2030.89</v>
      </c>
      <c r="K1470" s="20">
        <v>0.62109999999999999</v>
      </c>
      <c r="L1470" s="26">
        <f t="shared" si="96"/>
        <v>3.4222983533574816</v>
      </c>
      <c r="M1470" s="60">
        <v>40.512936378119456</v>
      </c>
      <c r="N1470" s="61" t="s">
        <v>29</v>
      </c>
      <c r="O1470" s="24">
        <f t="shared" si="95"/>
        <v>0</v>
      </c>
      <c r="P1470" s="163">
        <f t="shared" si="94"/>
        <v>0</v>
      </c>
      <c r="Q1470" s="166">
        <v>16</v>
      </c>
      <c r="R1470" s="166">
        <v>1</v>
      </c>
      <c r="S1470" s="166">
        <v>1</v>
      </c>
      <c r="T1470" s="20"/>
      <c r="U1470" s="20"/>
      <c r="V1470" s="20"/>
      <c r="W1470" s="20"/>
      <c r="X1470" s="20"/>
      <c r="Y1470" s="20"/>
      <c r="Z1470" s="6"/>
      <c r="AA1470" s="6"/>
      <c r="AB1470" s="111"/>
      <c r="AC1470" s="24"/>
      <c r="AI1470" s="111"/>
      <c r="AM1470" s="111"/>
    </row>
    <row r="1471" spans="1:39" x14ac:dyDescent="0.25">
      <c r="A1471" s="10"/>
      <c r="B1471" s="10"/>
      <c r="C1471" s="2" t="s">
        <v>701</v>
      </c>
      <c r="D1471" t="s">
        <v>1691</v>
      </c>
      <c r="E1471" s="38" t="s">
        <v>30</v>
      </c>
      <c r="F1471" s="38">
        <v>5</v>
      </c>
      <c r="G1471" s="41">
        <v>1.6445947172551512</v>
      </c>
      <c r="H1471" s="41">
        <v>1.4359160958904109</v>
      </c>
      <c r="I1471" s="57" t="s">
        <v>1702</v>
      </c>
      <c r="J1471" s="58">
        <v>2030.89</v>
      </c>
      <c r="K1471" s="20">
        <v>0.62109999999999999</v>
      </c>
      <c r="L1471" s="26">
        <f t="shared" si="96"/>
        <v>3.4151236864277239</v>
      </c>
      <c r="M1471" s="60">
        <v>40.564555706905438</v>
      </c>
      <c r="N1471" s="61" t="s">
        <v>29</v>
      </c>
      <c r="O1471" s="24">
        <f t="shared" si="95"/>
        <v>0</v>
      </c>
      <c r="P1471" s="163">
        <f t="shared" si="94"/>
        <v>0</v>
      </c>
      <c r="Q1471" s="166">
        <v>17</v>
      </c>
      <c r="R1471" s="166">
        <v>1</v>
      </c>
      <c r="S1471" s="166">
        <v>1</v>
      </c>
      <c r="T1471" s="20"/>
      <c r="U1471" s="20"/>
      <c r="V1471" s="20"/>
      <c r="W1471" s="20"/>
      <c r="X1471" s="20"/>
      <c r="Y1471" s="20"/>
      <c r="Z1471" s="6"/>
      <c r="AA1471" s="6"/>
      <c r="AB1471" s="111"/>
      <c r="AC1471" s="24"/>
      <c r="AI1471" s="111"/>
      <c r="AM1471" s="111"/>
    </row>
    <row r="1472" spans="1:39" x14ac:dyDescent="0.25">
      <c r="A1472" s="10"/>
      <c r="B1472" s="10"/>
      <c r="C1472" s="2" t="s">
        <v>701</v>
      </c>
      <c r="D1472" t="s">
        <v>1691</v>
      </c>
      <c r="E1472" s="38" t="s">
        <v>31</v>
      </c>
      <c r="F1472" s="38">
        <v>1</v>
      </c>
      <c r="G1472" s="41">
        <v>1.5524919035624325</v>
      </c>
      <c r="H1472" s="41">
        <v>1.3639431085294493</v>
      </c>
      <c r="I1472" s="57" t="s">
        <v>1702</v>
      </c>
      <c r="J1472" s="58">
        <v>2030.89</v>
      </c>
      <c r="K1472" s="20">
        <v>0.62109999999999999</v>
      </c>
      <c r="L1472" s="26">
        <f t="shared" si="96"/>
        <v>3.2238653190448967</v>
      </c>
      <c r="M1472" s="60">
        <v>40.445542349969756</v>
      </c>
      <c r="N1472" s="61" t="s">
        <v>29</v>
      </c>
      <c r="O1472" s="24">
        <f t="shared" si="95"/>
        <v>0</v>
      </c>
      <c r="P1472" s="163">
        <f t="shared" si="94"/>
        <v>1</v>
      </c>
      <c r="Q1472" s="166">
        <v>18</v>
      </c>
      <c r="R1472" s="166">
        <v>1</v>
      </c>
      <c r="S1472" s="166">
        <v>1</v>
      </c>
      <c r="T1472" s="20"/>
      <c r="U1472" s="20"/>
      <c r="V1472" s="20"/>
      <c r="W1472" s="20"/>
      <c r="X1472" s="20"/>
      <c r="Y1472" s="20"/>
      <c r="Z1472" s="6"/>
      <c r="AA1472" s="6"/>
      <c r="AB1472" s="111"/>
      <c r="AC1472" s="24"/>
      <c r="AI1472" s="111"/>
      <c r="AM1472" s="111"/>
    </row>
    <row r="1473" spans="1:39" x14ac:dyDescent="0.25">
      <c r="A1473" s="10"/>
      <c r="B1473" s="10"/>
      <c r="C1473" s="2" t="s">
        <v>701</v>
      </c>
      <c r="D1473" t="s">
        <v>1691</v>
      </c>
      <c r="E1473" s="38" t="s">
        <v>31</v>
      </c>
      <c r="F1473" s="38">
        <v>2</v>
      </c>
      <c r="G1473" s="41">
        <v>1.570964749536178</v>
      </c>
      <c r="H1473" s="41">
        <v>1.4092583551551194</v>
      </c>
      <c r="I1473" s="57" t="s">
        <v>1702</v>
      </c>
      <c r="J1473" s="58">
        <v>2030.89</v>
      </c>
      <c r="K1473" s="20">
        <v>0.62109999999999999</v>
      </c>
      <c r="L1473" s="26">
        <f t="shared" si="96"/>
        <v>3.2622255625618903</v>
      </c>
      <c r="M1473" s="60">
        <v>40.043505272665683</v>
      </c>
      <c r="N1473" s="61" t="s">
        <v>29</v>
      </c>
      <c r="O1473" s="24">
        <f t="shared" si="95"/>
        <v>0</v>
      </c>
      <c r="P1473" s="163">
        <f t="shared" si="94"/>
        <v>0</v>
      </c>
      <c r="Q1473" s="166">
        <v>19</v>
      </c>
      <c r="R1473" s="166">
        <v>1</v>
      </c>
      <c r="S1473" s="166">
        <v>1</v>
      </c>
      <c r="T1473" s="20"/>
      <c r="U1473" s="20"/>
      <c r="V1473" s="20"/>
      <c r="W1473" s="20"/>
      <c r="X1473" s="20"/>
      <c r="Y1473" s="20"/>
      <c r="Z1473" s="6"/>
      <c r="AA1473" s="6"/>
      <c r="AB1473" s="111"/>
      <c r="AC1473" s="24"/>
      <c r="AI1473" s="111"/>
      <c r="AM1473" s="111"/>
    </row>
    <row r="1474" spans="1:39" x14ac:dyDescent="0.25">
      <c r="A1474" s="10"/>
      <c r="B1474" s="10"/>
      <c r="C1474" s="2" t="s">
        <v>701</v>
      </c>
      <c r="D1474" t="s">
        <v>1691</v>
      </c>
      <c r="E1474" s="38" t="s">
        <v>31</v>
      </c>
      <c r="F1474" s="38">
        <v>3</v>
      </c>
      <c r="G1474" s="41">
        <v>1.6171214916966106</v>
      </c>
      <c r="H1474" s="41">
        <v>1.4574620196604111</v>
      </c>
      <c r="I1474" s="57" t="s">
        <v>1702</v>
      </c>
      <c r="J1474" s="58">
        <v>2030.89</v>
      </c>
      <c r="K1474" s="20">
        <v>0.62109999999999999</v>
      </c>
      <c r="L1474" s="26">
        <f t="shared" si="96"/>
        <v>3.3580734828954291</v>
      </c>
      <c r="M1474" s="60">
        <v>39.952884730776049</v>
      </c>
      <c r="N1474" s="61" t="s">
        <v>29</v>
      </c>
      <c r="O1474" s="24">
        <f t="shared" si="95"/>
        <v>0</v>
      </c>
      <c r="P1474" s="163">
        <f t="shared" si="94"/>
        <v>0</v>
      </c>
      <c r="Q1474" s="166">
        <v>20</v>
      </c>
      <c r="R1474" s="166">
        <v>1</v>
      </c>
      <c r="S1474" s="166">
        <v>1</v>
      </c>
      <c r="T1474" s="20"/>
      <c r="U1474" s="20"/>
      <c r="V1474" s="20"/>
      <c r="W1474" s="20"/>
      <c r="X1474" s="20"/>
      <c r="Y1474" s="20"/>
      <c r="Z1474" s="6"/>
      <c r="AA1474" s="6"/>
      <c r="AB1474" s="111"/>
      <c r="AC1474" s="24"/>
      <c r="AI1474" s="111"/>
      <c r="AM1474" s="111"/>
    </row>
    <row r="1475" spans="1:39" x14ac:dyDescent="0.25">
      <c r="A1475" s="10"/>
      <c r="B1475" s="10"/>
      <c r="C1475" s="2" t="s">
        <v>701</v>
      </c>
      <c r="D1475" t="s">
        <v>1691</v>
      </c>
      <c r="E1475" s="38" t="s">
        <v>31</v>
      </c>
      <c r="F1475" s="38">
        <v>4</v>
      </c>
      <c r="G1475" s="41">
        <v>1.5861152555016786</v>
      </c>
      <c r="H1475" s="41">
        <v>1.4218921650481171</v>
      </c>
      <c r="I1475" s="57" t="s">
        <v>1702</v>
      </c>
      <c r="J1475" s="58">
        <v>2030.89</v>
      </c>
      <c r="K1475" s="20">
        <v>0.62109999999999999</v>
      </c>
      <c r="L1475" s="26">
        <f t="shared" si="96"/>
        <v>3.2936867190652399</v>
      </c>
      <c r="M1475" s="60">
        <v>40.056534282373015</v>
      </c>
      <c r="N1475" s="61" t="s">
        <v>29</v>
      </c>
      <c r="O1475" s="24">
        <f t="shared" si="95"/>
        <v>0</v>
      </c>
      <c r="P1475" s="163">
        <f t="shared" si="94"/>
        <v>0</v>
      </c>
      <c r="Q1475" s="166">
        <v>21</v>
      </c>
      <c r="R1475" s="166">
        <v>1</v>
      </c>
      <c r="S1475" s="166">
        <v>1</v>
      </c>
      <c r="T1475" s="20"/>
      <c r="U1475" s="20"/>
      <c r="V1475" s="20"/>
      <c r="W1475" s="20"/>
      <c r="X1475" s="20"/>
      <c r="Y1475" s="20"/>
      <c r="Z1475" s="6"/>
      <c r="AA1475" s="6"/>
      <c r="AB1475" s="111"/>
      <c r="AC1475" s="24"/>
      <c r="AI1475" s="111"/>
      <c r="AM1475" s="111"/>
    </row>
    <row r="1476" spans="1:39" x14ac:dyDescent="0.25">
      <c r="A1476" s="10"/>
      <c r="B1476" s="10"/>
      <c r="C1476" s="2" t="s">
        <v>701</v>
      </c>
      <c r="D1476" t="s">
        <v>1691</v>
      </c>
      <c r="E1476" s="38" t="s">
        <v>31</v>
      </c>
      <c r="F1476" s="38">
        <v>5</v>
      </c>
      <c r="G1476" s="41">
        <v>1.5748350398179749</v>
      </c>
      <c r="H1476" s="41">
        <v>1.4414583971637414</v>
      </c>
      <c r="I1476" s="57" t="s">
        <v>1702</v>
      </c>
      <c r="J1476" s="58">
        <v>2030.89</v>
      </c>
      <c r="K1476" s="20">
        <v>0.62109999999999999</v>
      </c>
      <c r="L1476" s="26">
        <f t="shared" si="96"/>
        <v>3.2702625092187394</v>
      </c>
      <c r="M1476" s="60">
        <v>39.652000844150614</v>
      </c>
      <c r="N1476" s="61" t="s">
        <v>29</v>
      </c>
      <c r="O1476" s="24">
        <f t="shared" si="95"/>
        <v>0</v>
      </c>
      <c r="P1476" s="163">
        <f t="shared" si="94"/>
        <v>0</v>
      </c>
      <c r="Q1476" s="166">
        <v>22</v>
      </c>
      <c r="R1476" s="166">
        <v>1</v>
      </c>
      <c r="S1476" s="166">
        <v>1</v>
      </c>
      <c r="T1476" s="20"/>
      <c r="U1476" s="20"/>
      <c r="V1476" s="20"/>
      <c r="W1476" s="20"/>
      <c r="X1476" s="20"/>
      <c r="Y1476" s="20"/>
      <c r="Z1476" s="6"/>
      <c r="AA1476" s="6"/>
      <c r="AB1476" s="111"/>
      <c r="AC1476" s="24"/>
      <c r="AI1476" s="111"/>
      <c r="AM1476" s="111"/>
    </row>
    <row r="1477" spans="1:39" x14ac:dyDescent="0.25">
      <c r="A1477" s="10"/>
      <c r="B1477" s="10"/>
      <c r="C1477" s="2" t="s">
        <v>701</v>
      </c>
      <c r="D1477" t="s">
        <v>1691</v>
      </c>
      <c r="E1477" s="38" t="s">
        <v>31</v>
      </c>
      <c r="F1477" s="38">
        <v>6</v>
      </c>
      <c r="G1477" s="41">
        <v>1.5911979512472729</v>
      </c>
      <c r="H1477" s="41">
        <v>1.4266096352994149</v>
      </c>
      <c r="I1477" s="57" t="s">
        <v>1702</v>
      </c>
      <c r="J1477" s="58">
        <v>2030.89</v>
      </c>
      <c r="K1477" s="20">
        <v>0.62109999999999999</v>
      </c>
      <c r="L1477" s="26">
        <f t="shared" si="96"/>
        <v>3.3042413161641866</v>
      </c>
      <c r="M1477" s="60">
        <v>40.054349081066299</v>
      </c>
      <c r="N1477" s="61" t="s">
        <v>29</v>
      </c>
      <c r="O1477" s="24">
        <f t="shared" si="95"/>
        <v>0</v>
      </c>
      <c r="P1477" s="163">
        <f t="shared" si="94"/>
        <v>0</v>
      </c>
      <c r="Q1477" s="166">
        <v>23</v>
      </c>
      <c r="R1477" s="166">
        <v>1</v>
      </c>
      <c r="S1477" s="166">
        <v>1</v>
      </c>
      <c r="T1477" s="20"/>
      <c r="U1477" s="20"/>
      <c r="V1477" s="20"/>
      <c r="W1477" s="20"/>
      <c r="X1477" s="20"/>
      <c r="Y1477" s="20"/>
      <c r="Z1477" s="6"/>
      <c r="AA1477" s="6"/>
      <c r="AB1477" s="111"/>
      <c r="AC1477" s="24"/>
      <c r="AI1477" s="111"/>
      <c r="AM1477" s="111"/>
    </row>
    <row r="1478" spans="1:39" x14ac:dyDescent="0.25">
      <c r="A1478" s="10"/>
      <c r="B1478" s="10"/>
      <c r="C1478" s="2" t="s">
        <v>701</v>
      </c>
      <c r="D1478" t="s">
        <v>1691</v>
      </c>
      <c r="E1478" s="38" t="s">
        <v>31</v>
      </c>
      <c r="F1478" s="38">
        <v>7</v>
      </c>
      <c r="G1478" s="41">
        <v>1.6034756610296179</v>
      </c>
      <c r="H1478" s="41">
        <v>1.4580776173285199</v>
      </c>
      <c r="I1478" s="57" t="s">
        <v>1702</v>
      </c>
      <c r="J1478" s="58">
        <v>2030.89</v>
      </c>
      <c r="K1478" s="20">
        <v>0.62109999999999999</v>
      </c>
      <c r="L1478" s="26">
        <f t="shared" si="96"/>
        <v>3.3297368969615961</v>
      </c>
      <c r="M1478" s="60">
        <v>39.77994049430594</v>
      </c>
      <c r="N1478" s="61" t="s">
        <v>29</v>
      </c>
      <c r="O1478" s="24">
        <f t="shared" si="95"/>
        <v>0</v>
      </c>
      <c r="P1478" s="163">
        <f t="shared" si="94"/>
        <v>0</v>
      </c>
      <c r="Q1478" s="166">
        <v>24</v>
      </c>
      <c r="R1478" s="166">
        <v>1</v>
      </c>
      <c r="S1478" s="166">
        <v>1</v>
      </c>
      <c r="T1478" s="20"/>
      <c r="U1478" s="20"/>
      <c r="V1478" s="20"/>
      <c r="W1478" s="20"/>
      <c r="X1478" s="20"/>
      <c r="Y1478" s="20"/>
      <c r="Z1478" s="6"/>
      <c r="AA1478" s="6"/>
      <c r="AB1478" s="111"/>
      <c r="AC1478" s="24"/>
      <c r="AI1478" s="111"/>
      <c r="AM1478" s="111"/>
    </row>
    <row r="1479" spans="1:39" x14ac:dyDescent="0.25">
      <c r="A1479" s="10"/>
      <c r="B1479" s="10"/>
      <c r="C1479" s="8"/>
      <c r="D1479" s="66"/>
      <c r="E1479" s="66"/>
      <c r="F1479" s="66"/>
      <c r="G1479" s="81"/>
      <c r="H1479" s="81"/>
      <c r="I1479" s="63"/>
      <c r="J1479" s="64"/>
      <c r="K1479" s="65"/>
      <c r="L1479" s="50"/>
      <c r="M1479" s="73"/>
      <c r="N1479" s="74"/>
      <c r="O1479" s="163"/>
      <c r="P1479" s="163"/>
      <c r="Q1479" s="170"/>
      <c r="R1479" s="170"/>
      <c r="S1479" s="170"/>
      <c r="T1479" s="93"/>
      <c r="U1479" s="93"/>
      <c r="V1479" s="93"/>
      <c r="W1479" s="93"/>
      <c r="X1479" s="93"/>
      <c r="Y1479" s="93"/>
      <c r="Z1479" s="97"/>
      <c r="AA1479" s="97"/>
      <c r="AB1479" s="111"/>
      <c r="AC1479" s="112"/>
      <c r="AD1479" s="112"/>
      <c r="AE1479" s="112"/>
      <c r="AF1479" s="112"/>
      <c r="AG1479" s="112"/>
      <c r="AH1479" s="112"/>
      <c r="AI1479" s="111"/>
      <c r="AJ1479" s="112"/>
      <c r="AK1479" s="112"/>
      <c r="AL1479" s="112"/>
      <c r="AM1479" s="111"/>
    </row>
    <row r="1480" spans="1:39" x14ac:dyDescent="0.25">
      <c r="A1480" s="10"/>
      <c r="B1480" s="10"/>
      <c r="C1480" s="2" t="s">
        <v>702</v>
      </c>
      <c r="D1480" s="51" t="s">
        <v>615</v>
      </c>
      <c r="E1480" s="38" t="s">
        <v>30</v>
      </c>
      <c r="F1480" s="38">
        <v>1</v>
      </c>
      <c r="G1480" s="41">
        <v>1.2177796097829072</v>
      </c>
      <c r="H1480" s="41">
        <v>1.2116882281006629</v>
      </c>
      <c r="I1480" s="57" t="s">
        <v>12</v>
      </c>
      <c r="J1480" s="58">
        <v>1696.80766954417</v>
      </c>
      <c r="K1480" s="59">
        <v>0.61279470700705407</v>
      </c>
      <c r="L1480" s="26">
        <f t="shared" si="93"/>
        <v>2.1128198176831732</v>
      </c>
      <c r="M1480" s="60">
        <v>38.820383980724941</v>
      </c>
      <c r="N1480" s="61" t="s">
        <v>29</v>
      </c>
      <c r="O1480" s="24">
        <f t="shared" si="95"/>
        <v>1</v>
      </c>
      <c r="P1480" s="163">
        <f t="shared" si="94"/>
        <v>1</v>
      </c>
      <c r="Q1480" s="166">
        <v>1</v>
      </c>
      <c r="R1480" s="166">
        <v>1</v>
      </c>
      <c r="S1480" s="166">
        <v>1</v>
      </c>
      <c r="T1480" s="27">
        <f>AVERAGE(L1480:L1500)</f>
        <v>2.164374377086681</v>
      </c>
      <c r="U1480" s="27">
        <f>STDEVA(L1480:L1500)</f>
        <v>4.2483048512172529E-2</v>
      </c>
      <c r="V1480" s="24">
        <f>978*T1480/AA1480</f>
        <v>1058.3790703953871</v>
      </c>
      <c r="W1480" s="24">
        <f>978*U1480/AA1480</f>
        <v>20.774210722452366</v>
      </c>
      <c r="X1480" s="27">
        <f>AVERAGE(M1480:M1500)</f>
        <v>39.228945271197453</v>
      </c>
      <c r="Y1480" s="27">
        <f>STDEVA(M1480:M1500)</f>
        <v>0.28175193756479394</v>
      </c>
      <c r="Z1480" s="6">
        <v>34</v>
      </c>
      <c r="AA1480" s="6">
        <v>2</v>
      </c>
      <c r="AB1480" s="111"/>
      <c r="AC1480" s="25">
        <f>SUM(O1480:O1500)</f>
        <v>2</v>
      </c>
      <c r="AD1480" s="25">
        <f>SUM(P1480:P1500)</f>
        <v>6</v>
      </c>
      <c r="AE1480" s="25">
        <f>SUM(R1480:R1500)</f>
        <v>21</v>
      </c>
      <c r="AF1480" s="24">
        <v>2</v>
      </c>
      <c r="AG1480" s="23">
        <v>6</v>
      </c>
      <c r="AH1480" s="25">
        <f>SUM(S1480:S1500)</f>
        <v>21</v>
      </c>
      <c r="AI1480" s="111"/>
      <c r="AJ1480" s="23">
        <v>1</v>
      </c>
      <c r="AM1480" s="111"/>
    </row>
    <row r="1481" spans="1:39" x14ac:dyDescent="0.25">
      <c r="A1481" s="10"/>
      <c r="B1481" s="10"/>
      <c r="C1481" s="2" t="s">
        <v>702</v>
      </c>
      <c r="D1481" s="51" t="s">
        <v>615</v>
      </c>
      <c r="E1481" s="38" t="s">
        <v>30</v>
      </c>
      <c r="F1481" s="38">
        <v>2</v>
      </c>
      <c r="G1481" s="41">
        <v>1.2298133755293899</v>
      </c>
      <c r="H1481" s="41">
        <v>1.2103765040755594</v>
      </c>
      <c r="I1481" s="57" t="s">
        <v>12</v>
      </c>
      <c r="J1481" s="58">
        <v>1696.80766954417</v>
      </c>
      <c r="K1481" s="59">
        <v>0.61279470700705407</v>
      </c>
      <c r="L1481" s="26">
        <f t="shared" si="93"/>
        <v>2.133698126489032</v>
      </c>
      <c r="M1481" s="60">
        <v>39.037010282401873</v>
      </c>
      <c r="N1481" s="61" t="s">
        <v>29</v>
      </c>
      <c r="O1481" s="24">
        <f t="shared" si="95"/>
        <v>0</v>
      </c>
      <c r="P1481" s="163">
        <f t="shared" si="94"/>
        <v>0</v>
      </c>
      <c r="Q1481" s="166">
        <v>2</v>
      </c>
      <c r="R1481" s="166">
        <v>1</v>
      </c>
      <c r="S1481" s="166">
        <v>1</v>
      </c>
      <c r="T1481" s="20"/>
      <c r="U1481" s="20"/>
      <c r="V1481" s="20"/>
      <c r="W1481" s="20"/>
      <c r="X1481" s="20"/>
      <c r="Y1481" s="20"/>
      <c r="Z1481" s="6"/>
      <c r="AA1481" s="6"/>
      <c r="AB1481" s="111"/>
      <c r="AC1481" s="24"/>
      <c r="AI1481" s="111"/>
      <c r="AM1481" s="111"/>
    </row>
    <row r="1482" spans="1:39" x14ac:dyDescent="0.25">
      <c r="A1482" s="10"/>
      <c r="B1482" s="10"/>
      <c r="C1482" s="2" t="s">
        <v>702</v>
      </c>
      <c r="D1482" s="51" t="s">
        <v>615</v>
      </c>
      <c r="E1482" s="38" t="s">
        <v>30</v>
      </c>
      <c r="F1482" s="38">
        <v>3</v>
      </c>
      <c r="G1482" s="41">
        <v>1.2292159928523567</v>
      </c>
      <c r="H1482" s="41">
        <v>1.2211289143009108</v>
      </c>
      <c r="I1482" s="57" t="s">
        <v>12</v>
      </c>
      <c r="J1482" s="58">
        <v>1696.80766954417</v>
      </c>
      <c r="K1482" s="59">
        <v>0.61279470700705407</v>
      </c>
      <c r="L1482" s="26">
        <f t="shared" si="93"/>
        <v>2.1326616811842847</v>
      </c>
      <c r="M1482" s="60">
        <v>38.851924495012369</v>
      </c>
      <c r="N1482" s="61" t="s">
        <v>29</v>
      </c>
      <c r="O1482" s="24">
        <f t="shared" si="95"/>
        <v>0</v>
      </c>
      <c r="P1482" s="163">
        <f t="shared" si="94"/>
        <v>0</v>
      </c>
      <c r="Q1482" s="166">
        <v>3</v>
      </c>
      <c r="R1482" s="166">
        <v>1</v>
      </c>
      <c r="S1482" s="166">
        <v>1</v>
      </c>
      <c r="T1482" s="20"/>
      <c r="U1482" s="20"/>
      <c r="V1482" s="20"/>
      <c r="W1482" s="20"/>
      <c r="X1482" s="20"/>
      <c r="Y1482" s="20"/>
      <c r="Z1482" s="6"/>
      <c r="AA1482" s="6"/>
      <c r="AB1482" s="111"/>
      <c r="AC1482" s="24"/>
      <c r="AI1482" s="111"/>
      <c r="AM1482" s="111"/>
    </row>
    <row r="1483" spans="1:39" x14ac:dyDescent="0.25">
      <c r="A1483" s="10"/>
      <c r="B1483" s="10"/>
      <c r="C1483" s="2" t="s">
        <v>702</v>
      </c>
      <c r="D1483" s="51" t="s">
        <v>615</v>
      </c>
      <c r="E1483" s="38" t="s">
        <v>31</v>
      </c>
      <c r="F1483" s="38">
        <v>1</v>
      </c>
      <c r="G1483" s="41">
        <v>1.2166666666666668</v>
      </c>
      <c r="H1483" s="41">
        <v>1.2106805600781503</v>
      </c>
      <c r="I1483" s="57" t="s">
        <v>12</v>
      </c>
      <c r="J1483" s="58">
        <v>1696.80766954417</v>
      </c>
      <c r="K1483" s="59">
        <v>0.61279470700705407</v>
      </c>
      <c r="L1483" s="26">
        <f t="shared" si="93"/>
        <v>2.1108888867880782</v>
      </c>
      <c r="M1483" s="60">
        <v>38.818745705779534</v>
      </c>
      <c r="N1483" s="61" t="s">
        <v>29</v>
      </c>
      <c r="O1483" s="24">
        <f t="shared" si="95"/>
        <v>0</v>
      </c>
      <c r="P1483" s="163">
        <f t="shared" si="94"/>
        <v>1</v>
      </c>
      <c r="Q1483" s="166">
        <v>4</v>
      </c>
      <c r="R1483" s="166">
        <v>1</v>
      </c>
      <c r="S1483" s="166">
        <v>1</v>
      </c>
      <c r="T1483" s="20"/>
      <c r="U1483" s="20"/>
      <c r="V1483" s="20"/>
      <c r="W1483" s="20"/>
      <c r="X1483" s="20"/>
      <c r="Y1483" s="20"/>
      <c r="Z1483" s="6"/>
      <c r="AA1483" s="6"/>
      <c r="AB1483" s="111"/>
      <c r="AC1483" s="24"/>
      <c r="AI1483" s="111"/>
      <c r="AM1483" s="111"/>
    </row>
    <row r="1484" spans="1:39" x14ac:dyDescent="0.25">
      <c r="A1484" s="10"/>
      <c r="B1484" s="10"/>
      <c r="C1484" s="2" t="s">
        <v>702</v>
      </c>
      <c r="D1484" s="51" t="s">
        <v>615</v>
      </c>
      <c r="E1484" s="38" t="s">
        <v>31</v>
      </c>
      <c r="F1484" s="38">
        <v>2</v>
      </c>
      <c r="G1484" s="41">
        <v>1.2304104477611941</v>
      </c>
      <c r="H1484" s="41">
        <v>1.2073597758960972</v>
      </c>
      <c r="I1484" s="57" t="s">
        <v>12</v>
      </c>
      <c r="J1484" s="58">
        <v>1696.80766954417</v>
      </c>
      <c r="K1484" s="59">
        <v>0.61279470700705407</v>
      </c>
      <c r="L1484" s="26">
        <f t="shared" si="93"/>
        <v>2.1347340331783955</v>
      </c>
      <c r="M1484" s="60">
        <v>39.095985576855554</v>
      </c>
      <c r="N1484" s="61" t="s">
        <v>29</v>
      </c>
      <c r="O1484" s="24">
        <f t="shared" si="95"/>
        <v>0</v>
      </c>
      <c r="P1484" s="163">
        <f t="shared" si="94"/>
        <v>0</v>
      </c>
      <c r="Q1484" s="166">
        <v>5</v>
      </c>
      <c r="R1484" s="166">
        <v>1</v>
      </c>
      <c r="S1484" s="166">
        <v>1</v>
      </c>
      <c r="T1484" s="20"/>
      <c r="U1484" s="20"/>
      <c r="V1484" s="20"/>
      <c r="W1484" s="20"/>
      <c r="X1484" s="20"/>
      <c r="Y1484" s="20"/>
      <c r="Z1484" s="6"/>
      <c r="AA1484" s="6"/>
      <c r="AB1484" s="111"/>
      <c r="AC1484" s="24"/>
      <c r="AI1484" s="111"/>
      <c r="AM1484" s="111"/>
    </row>
    <row r="1485" spans="1:39" x14ac:dyDescent="0.25">
      <c r="A1485" s="10"/>
      <c r="B1485" s="10"/>
      <c r="C1485" s="2" t="s">
        <v>702</v>
      </c>
      <c r="D1485" s="51" t="s">
        <v>615</v>
      </c>
      <c r="E1485" s="38" t="s">
        <v>31</v>
      </c>
      <c r="F1485" s="38">
        <v>3</v>
      </c>
      <c r="G1485" s="41">
        <v>1.2438944969065451</v>
      </c>
      <c r="H1485" s="41">
        <v>1.2136123554188676</v>
      </c>
      <c r="I1485" s="57" t="s">
        <v>12</v>
      </c>
      <c r="J1485" s="58">
        <v>1696.80766954417</v>
      </c>
      <c r="K1485" s="59">
        <v>0.61279470700705407</v>
      </c>
      <c r="L1485" s="26">
        <f t="shared" si="93"/>
        <v>2.1581285505672931</v>
      </c>
      <c r="M1485" s="60">
        <v>39.20921669413211</v>
      </c>
      <c r="N1485" s="61" t="s">
        <v>29</v>
      </c>
      <c r="O1485" s="24">
        <f t="shared" si="95"/>
        <v>0</v>
      </c>
      <c r="P1485" s="163">
        <f t="shared" si="94"/>
        <v>0</v>
      </c>
      <c r="Q1485" s="166">
        <v>6</v>
      </c>
      <c r="R1485" s="166">
        <v>1</v>
      </c>
      <c r="S1485" s="166">
        <v>1</v>
      </c>
      <c r="T1485" s="20"/>
      <c r="U1485" s="20"/>
      <c r="V1485" s="20"/>
      <c r="W1485" s="20"/>
      <c r="X1485" s="20"/>
      <c r="Y1485" s="20"/>
      <c r="Z1485" s="6"/>
      <c r="AA1485" s="6"/>
      <c r="AB1485" s="111"/>
      <c r="AC1485" s="24"/>
      <c r="AI1485" s="111"/>
      <c r="AM1485" s="111"/>
    </row>
    <row r="1486" spans="1:39" x14ac:dyDescent="0.25">
      <c r="A1486" s="10"/>
      <c r="B1486" s="10"/>
      <c r="C1486" s="2" t="s">
        <v>702</v>
      </c>
      <c r="D1486" s="51" t="s">
        <v>615</v>
      </c>
      <c r="E1486" s="38" t="s">
        <v>32</v>
      </c>
      <c r="F1486" s="38">
        <v>1</v>
      </c>
      <c r="G1486" s="41">
        <v>1.2478545518888788</v>
      </c>
      <c r="H1486" s="41">
        <v>1.2131637519872815</v>
      </c>
      <c r="I1486" s="57" t="s">
        <v>12</v>
      </c>
      <c r="J1486" s="58">
        <v>1696.80766954417</v>
      </c>
      <c r="K1486" s="59">
        <v>0.61279470700705407</v>
      </c>
      <c r="L1486" s="26">
        <f t="shared" si="93"/>
        <v>2.1649991555425898</v>
      </c>
      <c r="M1486" s="60">
        <v>39.279144509075358</v>
      </c>
      <c r="N1486" s="61" t="s">
        <v>29</v>
      </c>
      <c r="O1486" s="24">
        <f t="shared" si="95"/>
        <v>0</v>
      </c>
      <c r="P1486" s="163">
        <f t="shared" si="94"/>
        <v>1</v>
      </c>
      <c r="Q1486" s="166">
        <v>7</v>
      </c>
      <c r="R1486" s="166">
        <v>1</v>
      </c>
      <c r="S1486" s="166">
        <v>1</v>
      </c>
      <c r="T1486" s="20"/>
      <c r="U1486" s="20"/>
      <c r="V1486" s="20"/>
      <c r="W1486" s="20"/>
      <c r="X1486" s="20"/>
      <c r="Y1486" s="20"/>
      <c r="Z1486" s="6"/>
      <c r="AA1486" s="6"/>
      <c r="AB1486" s="111"/>
      <c r="AC1486" s="24"/>
      <c r="AI1486" s="111"/>
      <c r="AM1486" s="111"/>
    </row>
    <row r="1487" spans="1:39" x14ac:dyDescent="0.25">
      <c r="A1487" s="10"/>
      <c r="B1487" s="10"/>
      <c r="C1487" s="2" t="s">
        <v>702</v>
      </c>
      <c r="D1487" s="51" t="s">
        <v>615</v>
      </c>
      <c r="E1487" s="38" t="s">
        <v>32</v>
      </c>
      <c r="F1487" s="38">
        <v>2</v>
      </c>
      <c r="G1487" s="41">
        <v>1.2493691213581097</v>
      </c>
      <c r="H1487" s="41">
        <v>1.2194910738076206</v>
      </c>
      <c r="I1487" s="57" t="s">
        <v>12</v>
      </c>
      <c r="J1487" s="58">
        <v>1696.80766954417</v>
      </c>
      <c r="K1487" s="59">
        <v>0.61279470700705407</v>
      </c>
      <c r="L1487" s="26">
        <f t="shared" si="93"/>
        <v>2.1676268989898788</v>
      </c>
      <c r="M1487" s="60">
        <v>39.200523048639624</v>
      </c>
      <c r="N1487" s="61" t="s">
        <v>29</v>
      </c>
      <c r="O1487" s="24">
        <f t="shared" si="95"/>
        <v>0</v>
      </c>
      <c r="P1487" s="163">
        <f t="shared" ref="P1487:P1553" si="97">IF(F1487=1,1,0)</f>
        <v>0</v>
      </c>
      <c r="Q1487" s="166">
        <v>8</v>
      </c>
      <c r="R1487" s="166">
        <v>1</v>
      </c>
      <c r="S1487" s="166">
        <v>1</v>
      </c>
      <c r="T1487" s="20"/>
      <c r="U1487" s="20"/>
      <c r="V1487" s="20"/>
      <c r="W1487" s="20"/>
      <c r="X1487" s="20"/>
      <c r="Y1487" s="20"/>
      <c r="Z1487" s="6"/>
      <c r="AA1487" s="6"/>
      <c r="AB1487" s="111"/>
      <c r="AC1487" s="24"/>
      <c r="AI1487" s="111"/>
      <c r="AM1487" s="111"/>
    </row>
    <row r="1488" spans="1:39" x14ac:dyDescent="0.25">
      <c r="A1488" s="10"/>
      <c r="B1488" s="10"/>
      <c r="C1488" s="2" t="s">
        <v>702</v>
      </c>
      <c r="D1488" s="51" t="s">
        <v>615</v>
      </c>
      <c r="E1488" s="38" t="s">
        <v>32</v>
      </c>
      <c r="F1488" s="38">
        <v>3</v>
      </c>
      <c r="G1488" s="41">
        <v>1.2749352331606216</v>
      </c>
      <c r="H1488" s="41">
        <v>1.2218794017036687</v>
      </c>
      <c r="I1488" s="57" t="s">
        <v>12</v>
      </c>
      <c r="J1488" s="58">
        <v>1696.80766954417</v>
      </c>
      <c r="K1488" s="59">
        <v>0.61279470700705407</v>
      </c>
      <c r="L1488" s="26">
        <f t="shared" si="93"/>
        <v>2.2119835192219095</v>
      </c>
      <c r="M1488" s="60">
        <v>39.560099305461847</v>
      </c>
      <c r="N1488" s="61" t="s">
        <v>29</v>
      </c>
      <c r="O1488" s="24">
        <f t="shared" ref="O1488:O1552" si="98">IF(D1488=D1487,0,1)</f>
        <v>0</v>
      </c>
      <c r="P1488" s="163">
        <f t="shared" si="97"/>
        <v>0</v>
      </c>
      <c r="Q1488" s="166">
        <v>9</v>
      </c>
      <c r="R1488" s="166">
        <v>1</v>
      </c>
      <c r="S1488" s="166">
        <v>1</v>
      </c>
      <c r="T1488" s="20"/>
      <c r="U1488" s="20"/>
      <c r="V1488" s="20"/>
      <c r="W1488" s="20"/>
      <c r="X1488" s="20"/>
      <c r="Y1488" s="20"/>
      <c r="Z1488" s="6"/>
      <c r="AA1488" s="6"/>
      <c r="AB1488" s="111"/>
      <c r="AC1488" s="24"/>
      <c r="AI1488" s="111"/>
      <c r="AM1488" s="111"/>
    </row>
    <row r="1489" spans="1:39" x14ac:dyDescent="0.25">
      <c r="A1489" s="10"/>
      <c r="B1489" s="10"/>
      <c r="C1489" s="2" t="s">
        <v>702</v>
      </c>
      <c r="D1489" s="51" t="s">
        <v>616</v>
      </c>
      <c r="E1489" s="38" t="s">
        <v>30</v>
      </c>
      <c r="F1489" s="38">
        <v>1</v>
      </c>
      <c r="G1489" s="41">
        <v>1.2696812977942802</v>
      </c>
      <c r="H1489" s="41">
        <v>1.2248376623376624</v>
      </c>
      <c r="I1489" s="57" t="s">
        <v>12</v>
      </c>
      <c r="J1489" s="58">
        <v>1696.80766954417</v>
      </c>
      <c r="K1489" s="59">
        <v>0.61279470700705407</v>
      </c>
      <c r="L1489" s="26">
        <f t="shared" si="93"/>
        <v>2.2028680613232412</v>
      </c>
      <c r="M1489" s="60">
        <v>39.431772309117498</v>
      </c>
      <c r="N1489" s="61" t="s">
        <v>29</v>
      </c>
      <c r="O1489" s="24">
        <f t="shared" si="98"/>
        <v>1</v>
      </c>
      <c r="P1489" s="163">
        <f t="shared" si="97"/>
        <v>1</v>
      </c>
      <c r="Q1489" s="166">
        <v>10</v>
      </c>
      <c r="R1489" s="166">
        <v>1</v>
      </c>
      <c r="S1489" s="166">
        <v>1</v>
      </c>
      <c r="T1489" s="20"/>
      <c r="U1489" s="20"/>
      <c r="V1489" s="20"/>
      <c r="W1489" s="20"/>
      <c r="X1489" s="20"/>
      <c r="Y1489" s="20"/>
      <c r="Z1489" s="6"/>
      <c r="AA1489" s="6"/>
      <c r="AB1489" s="111"/>
      <c r="AC1489" s="24"/>
      <c r="AI1489" s="111"/>
      <c r="AM1489" s="111"/>
    </row>
    <row r="1490" spans="1:39" x14ac:dyDescent="0.25">
      <c r="A1490" s="10"/>
      <c r="B1490" s="10"/>
      <c r="C1490" s="2" t="s">
        <v>702</v>
      </c>
      <c r="D1490" s="51" t="s">
        <v>616</v>
      </c>
      <c r="E1490" s="38" t="s">
        <v>30</v>
      </c>
      <c r="F1490" s="38">
        <v>2</v>
      </c>
      <c r="G1490" s="41">
        <v>1.2904417870785585</v>
      </c>
      <c r="H1490" s="41">
        <v>1.2221785807803092</v>
      </c>
      <c r="I1490" s="57" t="s">
        <v>12</v>
      </c>
      <c r="J1490" s="58">
        <v>1696.80766954417</v>
      </c>
      <c r="K1490" s="59">
        <v>0.61279470700705407</v>
      </c>
      <c r="L1490" s="26">
        <f t="shared" si="93"/>
        <v>2.2388870362118434</v>
      </c>
      <c r="M1490" s="60">
        <v>39.791322136717724</v>
      </c>
      <c r="N1490" s="61" t="s">
        <v>29</v>
      </c>
      <c r="O1490" s="24">
        <f t="shared" si="98"/>
        <v>0</v>
      </c>
      <c r="P1490" s="163">
        <f t="shared" si="97"/>
        <v>0</v>
      </c>
      <c r="Q1490" s="166">
        <v>11</v>
      </c>
      <c r="R1490" s="166">
        <v>1</v>
      </c>
      <c r="S1490" s="166">
        <v>1</v>
      </c>
      <c r="T1490" s="20"/>
      <c r="U1490" s="20"/>
      <c r="V1490" s="20"/>
      <c r="W1490" s="20"/>
      <c r="X1490" s="20"/>
      <c r="Y1490" s="20"/>
      <c r="Z1490" s="6"/>
      <c r="AA1490" s="6"/>
      <c r="AB1490" s="111"/>
      <c r="AC1490" s="24"/>
      <c r="AI1490" s="111"/>
      <c r="AM1490" s="111"/>
    </row>
    <row r="1491" spans="1:39" x14ac:dyDescent="0.25">
      <c r="A1491" s="10"/>
      <c r="B1491" s="10"/>
      <c r="C1491" s="2" t="s">
        <v>702</v>
      </c>
      <c r="D1491" s="51" t="s">
        <v>616</v>
      </c>
      <c r="E1491" s="38" t="s">
        <v>30</v>
      </c>
      <c r="F1491" s="38">
        <v>3</v>
      </c>
      <c r="G1491" s="41">
        <v>1.2293287729799061</v>
      </c>
      <c r="H1491" s="41">
        <v>1.2012782275244993</v>
      </c>
      <c r="I1491" s="57" t="s">
        <v>12</v>
      </c>
      <c r="J1491" s="58">
        <v>1696.80766954417</v>
      </c>
      <c r="K1491" s="59">
        <v>0.61279470700705407</v>
      </c>
      <c r="L1491" s="26">
        <f t="shared" si="93"/>
        <v>2.1328573521304994</v>
      </c>
      <c r="M1491" s="60">
        <v>39.178365251006994</v>
      </c>
      <c r="N1491" s="61" t="s">
        <v>29</v>
      </c>
      <c r="O1491" s="24">
        <f t="shared" si="98"/>
        <v>0</v>
      </c>
      <c r="P1491" s="163">
        <f t="shared" si="97"/>
        <v>0</v>
      </c>
      <c r="Q1491" s="166">
        <v>12</v>
      </c>
      <c r="R1491" s="166">
        <v>1</v>
      </c>
      <c r="S1491" s="166">
        <v>1</v>
      </c>
      <c r="T1491" s="20"/>
      <c r="U1491" s="20"/>
      <c r="V1491" s="20"/>
      <c r="W1491" s="20"/>
      <c r="X1491" s="20"/>
      <c r="Y1491" s="20"/>
      <c r="Z1491" s="6"/>
      <c r="AA1491" s="6"/>
      <c r="AB1491" s="111"/>
      <c r="AC1491" s="24"/>
      <c r="AI1491" s="111"/>
      <c r="AM1491" s="111"/>
    </row>
    <row r="1492" spans="1:39" x14ac:dyDescent="0.25">
      <c r="A1492" s="10"/>
      <c r="B1492" s="10"/>
      <c r="C1492" s="2" t="s">
        <v>702</v>
      </c>
      <c r="D1492" s="51" t="s">
        <v>616</v>
      </c>
      <c r="E1492" s="38" t="s">
        <v>30</v>
      </c>
      <c r="F1492" s="38">
        <v>4</v>
      </c>
      <c r="G1492" s="41">
        <v>1.2413471364464388</v>
      </c>
      <c r="H1492" s="41">
        <v>1.2099856975685868</v>
      </c>
      <c r="I1492" s="57" t="s">
        <v>12</v>
      </c>
      <c r="J1492" s="58">
        <v>1696.80766954417</v>
      </c>
      <c r="K1492" s="59">
        <v>0.61279470700705407</v>
      </c>
      <c r="L1492" s="26">
        <f t="shared" si="93"/>
        <v>2.1537089383323216</v>
      </c>
      <c r="M1492" s="60">
        <v>39.227807562980352</v>
      </c>
      <c r="N1492" s="61" t="s">
        <v>29</v>
      </c>
      <c r="O1492" s="24">
        <f t="shared" si="98"/>
        <v>0</v>
      </c>
      <c r="P1492" s="163">
        <f t="shared" si="97"/>
        <v>0</v>
      </c>
      <c r="Q1492" s="166">
        <v>13</v>
      </c>
      <c r="R1492" s="166">
        <v>1</v>
      </c>
      <c r="S1492" s="166">
        <v>1</v>
      </c>
      <c r="T1492" s="20"/>
      <c r="U1492" s="20"/>
      <c r="V1492" s="20"/>
      <c r="W1492" s="20"/>
      <c r="X1492" s="20"/>
      <c r="Y1492" s="20"/>
      <c r="Z1492" s="6"/>
      <c r="AA1492" s="6"/>
      <c r="AB1492" s="111"/>
      <c r="AC1492" s="24"/>
      <c r="AI1492" s="111"/>
      <c r="AM1492" s="111"/>
    </row>
    <row r="1493" spans="1:39" x14ac:dyDescent="0.25">
      <c r="A1493" s="10"/>
      <c r="B1493" s="10"/>
      <c r="C1493" s="2" t="s">
        <v>702</v>
      </c>
      <c r="D1493" s="51" t="s">
        <v>616</v>
      </c>
      <c r="E1493" s="38" t="s">
        <v>31</v>
      </c>
      <c r="F1493" s="38">
        <v>1</v>
      </c>
      <c r="G1493" s="41">
        <v>1.2579543489538303</v>
      </c>
      <c r="H1493" s="41">
        <v>1.2216875056220202</v>
      </c>
      <c r="I1493" s="57" t="s">
        <v>12</v>
      </c>
      <c r="J1493" s="58">
        <v>1696.80766954417</v>
      </c>
      <c r="K1493" s="59">
        <v>0.61279470700705407</v>
      </c>
      <c r="L1493" s="26">
        <f t="shared" si="93"/>
        <v>2.1825220728438675</v>
      </c>
      <c r="M1493" s="60">
        <v>39.300007293132133</v>
      </c>
      <c r="N1493" s="61" t="s">
        <v>29</v>
      </c>
      <c r="O1493" s="24">
        <f t="shared" si="98"/>
        <v>0</v>
      </c>
      <c r="P1493" s="163">
        <f t="shared" si="97"/>
        <v>1</v>
      </c>
      <c r="Q1493" s="166">
        <v>14</v>
      </c>
      <c r="R1493" s="166">
        <v>1</v>
      </c>
      <c r="S1493" s="166">
        <v>1</v>
      </c>
      <c r="T1493" s="20"/>
      <c r="U1493" s="20"/>
      <c r="V1493" s="20"/>
      <c r="W1493" s="20"/>
      <c r="X1493" s="20"/>
      <c r="Y1493" s="20"/>
      <c r="Z1493" s="6"/>
      <c r="AA1493" s="6"/>
      <c r="AB1493" s="111"/>
      <c r="AC1493" s="24"/>
      <c r="AI1493" s="111"/>
      <c r="AM1493" s="111"/>
    </row>
    <row r="1494" spans="1:39" x14ac:dyDescent="0.25">
      <c r="A1494" s="10"/>
      <c r="B1494" s="10"/>
      <c r="C1494" s="2" t="s">
        <v>702</v>
      </c>
      <c r="D1494" s="51" t="s">
        <v>616</v>
      </c>
      <c r="E1494" s="38" t="s">
        <v>31</v>
      </c>
      <c r="F1494" s="38">
        <v>2</v>
      </c>
      <c r="G1494" s="41">
        <v>1.262809838717351</v>
      </c>
      <c r="H1494" s="41">
        <v>1.2165610859728508</v>
      </c>
      <c r="I1494" s="57" t="s">
        <v>12</v>
      </c>
      <c r="J1494" s="58">
        <v>1696.80766954417</v>
      </c>
      <c r="K1494" s="59">
        <v>0.61279470700705407</v>
      </c>
      <c r="L1494" s="26">
        <f t="shared" si="93"/>
        <v>2.1909462367192609</v>
      </c>
      <c r="M1494" s="60">
        <v>39.458330620987049</v>
      </c>
      <c r="N1494" s="61" t="s">
        <v>29</v>
      </c>
      <c r="O1494" s="24">
        <f t="shared" si="98"/>
        <v>0</v>
      </c>
      <c r="P1494" s="163">
        <f t="shared" si="97"/>
        <v>0</v>
      </c>
      <c r="Q1494" s="166">
        <v>15</v>
      </c>
      <c r="R1494" s="166">
        <v>1</v>
      </c>
      <c r="S1494" s="166">
        <v>1</v>
      </c>
      <c r="T1494" s="20"/>
      <c r="U1494" s="20"/>
      <c r="V1494" s="20"/>
      <c r="W1494" s="20"/>
      <c r="X1494" s="20"/>
      <c r="Y1494" s="20"/>
      <c r="Z1494" s="6"/>
      <c r="AA1494" s="6"/>
      <c r="AB1494" s="111"/>
      <c r="AC1494" s="24"/>
      <c r="AI1494" s="111"/>
      <c r="AM1494" s="111"/>
    </row>
    <row r="1495" spans="1:39" x14ac:dyDescent="0.25">
      <c r="A1495" s="10"/>
      <c r="B1495" s="10"/>
      <c r="C1495" s="2" t="s">
        <v>702</v>
      </c>
      <c r="D1495" s="51" t="s">
        <v>616</v>
      </c>
      <c r="E1495" s="38" t="s">
        <v>31</v>
      </c>
      <c r="F1495" s="38">
        <v>3</v>
      </c>
      <c r="G1495" s="41">
        <v>1.2074625566004875</v>
      </c>
      <c r="H1495" s="41">
        <v>1.1988421097441573</v>
      </c>
      <c r="I1495" s="57" t="s">
        <v>12</v>
      </c>
      <c r="J1495" s="58">
        <v>1696.80766954417</v>
      </c>
      <c r="K1495" s="59">
        <v>0.61279470700705407</v>
      </c>
      <c r="L1495" s="26">
        <f t="shared" si="93"/>
        <v>2.094919965978649</v>
      </c>
      <c r="M1495" s="60">
        <v>38.86313647240307</v>
      </c>
      <c r="N1495" s="61" t="s">
        <v>29</v>
      </c>
      <c r="O1495" s="24">
        <f t="shared" si="98"/>
        <v>0</v>
      </c>
      <c r="P1495" s="163">
        <f t="shared" si="97"/>
        <v>0</v>
      </c>
      <c r="Q1495" s="166">
        <v>16</v>
      </c>
      <c r="R1495" s="166">
        <v>1</v>
      </c>
      <c r="S1495" s="166">
        <v>1</v>
      </c>
      <c r="T1495" s="20"/>
      <c r="U1495" s="20"/>
      <c r="V1495" s="20"/>
      <c r="W1495" s="20"/>
      <c r="X1495" s="20"/>
      <c r="Y1495" s="20"/>
      <c r="Z1495" s="6"/>
      <c r="AA1495" s="6"/>
      <c r="AB1495" s="111"/>
      <c r="AC1495" s="24"/>
      <c r="AI1495" s="111"/>
      <c r="AM1495" s="111"/>
    </row>
    <row r="1496" spans="1:39" x14ac:dyDescent="0.25">
      <c r="A1496" s="10"/>
      <c r="B1496" s="10"/>
      <c r="C1496" s="2" t="s">
        <v>702</v>
      </c>
      <c r="D1496" s="51" t="s">
        <v>616</v>
      </c>
      <c r="E1496" s="38" t="s">
        <v>31</v>
      </c>
      <c r="F1496" s="38">
        <v>4</v>
      </c>
      <c r="G1496" s="41">
        <v>1.2129600643978355</v>
      </c>
      <c r="H1496" s="41">
        <v>1.2028203342618387</v>
      </c>
      <c r="I1496" s="57" t="s">
        <v>12</v>
      </c>
      <c r="J1496" s="58">
        <v>1696.80766954417</v>
      </c>
      <c r="K1496" s="59">
        <v>0.61279470700705407</v>
      </c>
      <c r="L1496" s="26">
        <f t="shared" si="93"/>
        <v>2.1044580164836786</v>
      </c>
      <c r="M1496" s="60">
        <v>38.887567602112419</v>
      </c>
      <c r="N1496" s="61" t="s">
        <v>29</v>
      </c>
      <c r="O1496" s="24">
        <f t="shared" si="98"/>
        <v>0</v>
      </c>
      <c r="P1496" s="163">
        <f t="shared" si="97"/>
        <v>0</v>
      </c>
      <c r="Q1496" s="166">
        <v>17</v>
      </c>
      <c r="R1496" s="166">
        <v>1</v>
      </c>
      <c r="S1496" s="166">
        <v>1</v>
      </c>
      <c r="T1496" s="20"/>
      <c r="U1496" s="20"/>
      <c r="V1496" s="20"/>
      <c r="W1496" s="20"/>
      <c r="X1496" s="20"/>
      <c r="Y1496" s="20"/>
      <c r="Z1496" s="6"/>
      <c r="AA1496" s="6"/>
      <c r="AB1496" s="111"/>
      <c r="AC1496" s="24"/>
      <c r="AI1496" s="111"/>
      <c r="AM1496" s="111"/>
    </row>
    <row r="1497" spans="1:39" x14ac:dyDescent="0.25">
      <c r="A1497" s="10"/>
      <c r="B1497" s="10"/>
      <c r="C1497" s="2" t="s">
        <v>702</v>
      </c>
      <c r="D1497" s="51" t="s">
        <v>616</v>
      </c>
      <c r="E1497" s="38" t="s">
        <v>31</v>
      </c>
      <c r="F1497" s="38">
        <v>5</v>
      </c>
      <c r="G1497" s="41">
        <v>1.2662437853591635</v>
      </c>
      <c r="H1497" s="41">
        <v>1.2228942652329748</v>
      </c>
      <c r="I1497" s="57" t="s">
        <v>12</v>
      </c>
      <c r="J1497" s="58">
        <v>1696.80766954417</v>
      </c>
      <c r="K1497" s="59">
        <v>0.61279470700705407</v>
      </c>
      <c r="L1497" s="26">
        <f t="shared" ref="L1497:L1635" si="99">G1497*J1497/978</f>
        <v>2.1969040557362685</v>
      </c>
      <c r="M1497" s="60">
        <v>39.409723457100363</v>
      </c>
      <c r="N1497" s="61" t="s">
        <v>29</v>
      </c>
      <c r="O1497" s="24">
        <f t="shared" si="98"/>
        <v>0</v>
      </c>
      <c r="P1497" s="163">
        <f t="shared" si="97"/>
        <v>0</v>
      </c>
      <c r="Q1497" s="166">
        <v>18</v>
      </c>
      <c r="R1497" s="166">
        <v>1</v>
      </c>
      <c r="S1497" s="166">
        <v>1</v>
      </c>
      <c r="T1497" s="20"/>
      <c r="U1497" s="20"/>
      <c r="V1497" s="20"/>
      <c r="W1497" s="20"/>
      <c r="X1497" s="20"/>
      <c r="Y1497" s="20"/>
      <c r="Z1497" s="6"/>
      <c r="AA1497" s="6"/>
      <c r="AB1497" s="111"/>
      <c r="AC1497" s="24"/>
      <c r="AI1497" s="111"/>
      <c r="AM1497" s="111"/>
    </row>
    <row r="1498" spans="1:39" x14ac:dyDescent="0.25">
      <c r="A1498" s="10"/>
      <c r="B1498" s="10"/>
      <c r="C1498" s="2" t="s">
        <v>702</v>
      </c>
      <c r="D1498" s="51" t="s">
        <v>616</v>
      </c>
      <c r="E1498" s="38" t="s">
        <v>32</v>
      </c>
      <c r="F1498" s="38">
        <v>1</v>
      </c>
      <c r="G1498" s="41">
        <v>1.2670853183196189</v>
      </c>
      <c r="H1498" s="41">
        <v>1.2250157133878063</v>
      </c>
      <c r="I1498" s="57" t="s">
        <v>12</v>
      </c>
      <c r="J1498" s="58">
        <v>1696.80766954417</v>
      </c>
      <c r="K1498" s="59">
        <v>0.61279470700705407</v>
      </c>
      <c r="L1498" s="26">
        <f t="shared" si="99"/>
        <v>2.1983640962081239</v>
      </c>
      <c r="M1498" s="60">
        <v>39.388729349873408</v>
      </c>
      <c r="N1498" s="61" t="s">
        <v>29</v>
      </c>
      <c r="O1498" s="24">
        <f t="shared" si="98"/>
        <v>0</v>
      </c>
      <c r="P1498" s="163">
        <f t="shared" si="97"/>
        <v>1</v>
      </c>
      <c r="Q1498" s="166">
        <v>19</v>
      </c>
      <c r="R1498" s="166">
        <v>1</v>
      </c>
      <c r="S1498" s="166">
        <v>1</v>
      </c>
      <c r="T1498" s="20"/>
      <c r="U1498" s="20"/>
      <c r="V1498" s="20"/>
      <c r="W1498" s="20"/>
      <c r="X1498" s="20"/>
      <c r="Y1498" s="20"/>
      <c r="Z1498" s="6"/>
      <c r="AA1498" s="6"/>
      <c r="AB1498" s="111"/>
      <c r="AC1498" s="24"/>
      <c r="AI1498" s="111"/>
      <c r="AM1498" s="111"/>
    </row>
    <row r="1499" spans="1:39" x14ac:dyDescent="0.25">
      <c r="A1499" s="10"/>
      <c r="B1499" s="10"/>
      <c r="C1499" s="2" t="s">
        <v>702</v>
      </c>
      <c r="D1499" s="51" t="s">
        <v>616</v>
      </c>
      <c r="E1499" s="38" t="s">
        <v>32</v>
      </c>
      <c r="F1499" s="38">
        <v>2</v>
      </c>
      <c r="G1499" s="41">
        <v>1.2651440848162159</v>
      </c>
      <c r="H1499" s="41">
        <v>1.2279554372829371</v>
      </c>
      <c r="I1499" s="57" t="s">
        <v>12</v>
      </c>
      <c r="J1499" s="58">
        <v>1696.80766954417</v>
      </c>
      <c r="K1499" s="59">
        <v>0.61279470700705407</v>
      </c>
      <c r="L1499" s="26">
        <f t="shared" si="99"/>
        <v>2.1949961004034715</v>
      </c>
      <c r="M1499" s="60">
        <v>39.311456034066715</v>
      </c>
      <c r="N1499" s="61" t="s">
        <v>29</v>
      </c>
      <c r="O1499" s="24">
        <f t="shared" si="98"/>
        <v>0</v>
      </c>
      <c r="P1499" s="163">
        <f t="shared" si="97"/>
        <v>0</v>
      </c>
      <c r="Q1499" s="166">
        <v>20</v>
      </c>
      <c r="R1499" s="166">
        <v>1</v>
      </c>
      <c r="S1499" s="166">
        <v>1</v>
      </c>
      <c r="T1499" s="20"/>
      <c r="U1499" s="20"/>
      <c r="V1499" s="20"/>
      <c r="W1499" s="20"/>
      <c r="X1499" s="20"/>
      <c r="Y1499" s="20"/>
      <c r="Z1499" s="6"/>
      <c r="AA1499" s="6"/>
      <c r="AB1499" s="111"/>
      <c r="AC1499" s="24"/>
      <c r="AI1499" s="111"/>
      <c r="AM1499" s="111"/>
    </row>
    <row r="1500" spans="1:39" x14ac:dyDescent="0.25">
      <c r="A1500" s="10"/>
      <c r="B1500" s="10"/>
      <c r="C1500" s="2" t="s">
        <v>702</v>
      </c>
      <c r="D1500" s="51" t="s">
        <v>616</v>
      </c>
      <c r="E1500" s="38" t="s">
        <v>32</v>
      </c>
      <c r="F1500" s="38">
        <v>3</v>
      </c>
      <c r="G1500" s="41">
        <v>1.2869848427909307</v>
      </c>
      <c r="H1500" s="41">
        <v>1.2254700030676191</v>
      </c>
      <c r="I1500" s="57" t="s">
        <v>12</v>
      </c>
      <c r="J1500" s="58">
        <v>1696.80766954417</v>
      </c>
      <c r="K1500" s="59">
        <v>0.61279470700705407</v>
      </c>
      <c r="L1500" s="26">
        <f t="shared" si="99"/>
        <v>2.2328893168044468</v>
      </c>
      <c r="M1500" s="60">
        <v>39.686599007565583</v>
      </c>
      <c r="N1500" s="61" t="s">
        <v>29</v>
      </c>
      <c r="O1500" s="24">
        <f t="shared" si="98"/>
        <v>0</v>
      </c>
      <c r="P1500" s="163">
        <f t="shared" si="97"/>
        <v>0</v>
      </c>
      <c r="Q1500" s="166">
        <v>21</v>
      </c>
      <c r="R1500" s="166">
        <v>1</v>
      </c>
      <c r="S1500" s="166">
        <v>1</v>
      </c>
      <c r="T1500" s="20"/>
      <c r="U1500" s="20"/>
      <c r="V1500" s="20"/>
      <c r="W1500" s="20"/>
      <c r="X1500" s="20"/>
      <c r="Y1500" s="20"/>
      <c r="Z1500" s="6"/>
      <c r="AA1500" s="6"/>
      <c r="AB1500" s="111"/>
      <c r="AC1500" s="24"/>
      <c r="AI1500" s="111"/>
      <c r="AM1500" s="111"/>
    </row>
    <row r="1501" spans="1:39" x14ac:dyDescent="0.25">
      <c r="A1501" s="10"/>
      <c r="B1501" s="10"/>
      <c r="C1501" s="8"/>
      <c r="D1501" s="62"/>
      <c r="E1501" s="62"/>
      <c r="F1501" s="62"/>
      <c r="G1501" s="81"/>
      <c r="H1501" s="81"/>
      <c r="I1501" s="63"/>
      <c r="J1501" s="64"/>
      <c r="K1501" s="65"/>
      <c r="L1501" s="50"/>
      <c r="M1501" s="73"/>
      <c r="N1501" s="74"/>
      <c r="O1501" s="163"/>
      <c r="P1501" s="163"/>
      <c r="Q1501" s="169"/>
      <c r="R1501" s="169"/>
      <c r="S1501" s="169"/>
      <c r="T1501" s="93"/>
      <c r="U1501" s="93"/>
      <c r="V1501" s="93"/>
      <c r="W1501" s="93"/>
      <c r="X1501" s="93"/>
      <c r="Y1501" s="93"/>
      <c r="Z1501" s="97"/>
      <c r="AA1501" s="97"/>
      <c r="AB1501" s="111"/>
      <c r="AC1501" s="112"/>
      <c r="AD1501" s="112"/>
      <c r="AE1501" s="112"/>
      <c r="AF1501" s="112"/>
      <c r="AG1501" s="112"/>
      <c r="AH1501" s="112"/>
      <c r="AI1501" s="111"/>
      <c r="AJ1501" s="112"/>
      <c r="AK1501" s="112"/>
      <c r="AL1501" s="112"/>
      <c r="AM1501" s="111"/>
    </row>
    <row r="1502" spans="1:39" x14ac:dyDescent="0.25">
      <c r="A1502" s="10"/>
      <c r="B1502" s="10"/>
      <c r="C1502" s="2" t="s">
        <v>703</v>
      </c>
      <c r="D1502" s="39" t="s">
        <v>210</v>
      </c>
      <c r="E1502" s="38" t="s">
        <v>30</v>
      </c>
      <c r="F1502" s="38">
        <v>1</v>
      </c>
      <c r="G1502" s="41">
        <v>1.2787975313557636</v>
      </c>
      <c r="H1502" s="41">
        <v>1.3020742960801324</v>
      </c>
      <c r="I1502" s="57" t="s">
        <v>12</v>
      </c>
      <c r="J1502" s="58">
        <v>1696.80766954417</v>
      </c>
      <c r="K1502" s="59">
        <v>0.61279470700705407</v>
      </c>
      <c r="L1502" s="26">
        <f t="shared" si="99"/>
        <v>2.2186845184034878</v>
      </c>
      <c r="M1502" s="60">
        <v>38.359529040585919</v>
      </c>
      <c r="N1502" s="61" t="s">
        <v>29</v>
      </c>
      <c r="O1502" s="24">
        <f t="shared" si="98"/>
        <v>1</v>
      </c>
      <c r="P1502" s="163">
        <f t="shared" si="97"/>
        <v>1</v>
      </c>
      <c r="Q1502" s="166">
        <v>1</v>
      </c>
      <c r="R1502" s="166">
        <v>1</v>
      </c>
      <c r="S1502" s="166">
        <v>1</v>
      </c>
      <c r="T1502" s="27">
        <f>AVERAGE(L1502:L1516)</f>
        <v>2.2305865579733242</v>
      </c>
      <c r="U1502" s="27">
        <f>STDEVA(L1502:L1516)</f>
        <v>6.6083298870140236E-2</v>
      </c>
      <c r="V1502" s="24">
        <f>978*T1502/AA1502</f>
        <v>1090.7568268489556</v>
      </c>
      <c r="W1502" s="24">
        <f>978*U1502/AA1502</f>
        <v>32.314733147498579</v>
      </c>
      <c r="X1502" s="27">
        <f>AVERAGE(M1502:M1516)</f>
        <v>38.872464982354586</v>
      </c>
      <c r="Y1502" s="27">
        <f>STDEVA(M1502:M1516)</f>
        <v>0.49273844142063189</v>
      </c>
      <c r="Z1502" s="6">
        <v>34</v>
      </c>
      <c r="AA1502" s="6">
        <v>2</v>
      </c>
      <c r="AB1502" s="111"/>
      <c r="AC1502" s="25">
        <f>SUM(O1502:O1516)</f>
        <v>3</v>
      </c>
      <c r="AD1502" s="25">
        <f>SUM(P1502:P1516)</f>
        <v>5</v>
      </c>
      <c r="AE1502" s="25">
        <f>SUM(R1502:R1516)</f>
        <v>15</v>
      </c>
      <c r="AF1502" s="24">
        <v>3</v>
      </c>
      <c r="AG1502" s="23">
        <v>5</v>
      </c>
      <c r="AH1502" s="25">
        <f>SUM(S1502:S1516)</f>
        <v>15</v>
      </c>
      <c r="AI1502" s="111"/>
      <c r="AJ1502" s="23">
        <v>1</v>
      </c>
      <c r="AM1502" s="111"/>
    </row>
    <row r="1503" spans="1:39" x14ac:dyDescent="0.25">
      <c r="A1503" s="10"/>
      <c r="B1503" s="10"/>
      <c r="C1503" s="2" t="s">
        <v>703</v>
      </c>
      <c r="D1503" s="39" t="s">
        <v>210</v>
      </c>
      <c r="E1503" s="38" t="s">
        <v>30</v>
      </c>
      <c r="F1503" s="38">
        <v>2</v>
      </c>
      <c r="G1503" s="41">
        <v>1.3323846058656106</v>
      </c>
      <c r="H1503" s="41">
        <v>1.3308453739921771</v>
      </c>
      <c r="I1503" s="57" t="s">
        <v>12</v>
      </c>
      <c r="J1503" s="58">
        <v>1696.80766954417</v>
      </c>
      <c r="K1503" s="59">
        <v>0.61279470700705407</v>
      </c>
      <c r="L1503" s="26">
        <f t="shared" si="99"/>
        <v>2.3116568691363542</v>
      </c>
      <c r="M1503" s="60">
        <v>38.743566086667833</v>
      </c>
      <c r="N1503" s="61" t="s">
        <v>29</v>
      </c>
      <c r="O1503" s="24">
        <f t="shared" si="98"/>
        <v>0</v>
      </c>
      <c r="P1503" s="163">
        <f t="shared" si="97"/>
        <v>0</v>
      </c>
      <c r="Q1503" s="166">
        <v>2</v>
      </c>
      <c r="R1503" s="166">
        <v>1</v>
      </c>
      <c r="S1503" s="166">
        <v>1</v>
      </c>
      <c r="T1503" s="20"/>
      <c r="U1503" s="20"/>
      <c r="V1503" s="20"/>
      <c r="W1503" s="20"/>
      <c r="X1503" s="20"/>
      <c r="Y1503" s="20"/>
      <c r="Z1503" s="6"/>
      <c r="AA1503" s="6"/>
      <c r="AB1503" s="111"/>
      <c r="AC1503" s="24"/>
      <c r="AI1503" s="111"/>
      <c r="AM1503" s="111"/>
    </row>
    <row r="1504" spans="1:39" x14ac:dyDescent="0.25">
      <c r="A1504" s="10"/>
      <c r="B1504" s="10"/>
      <c r="C1504" s="2" t="s">
        <v>703</v>
      </c>
      <c r="D1504" s="39" t="s">
        <v>210</v>
      </c>
      <c r="E1504" s="38" t="s">
        <v>30</v>
      </c>
      <c r="F1504" s="38">
        <v>3</v>
      </c>
      <c r="G1504" s="41">
        <v>1.2874936537485193</v>
      </c>
      <c r="H1504" s="41">
        <v>1.3155363334700421</v>
      </c>
      <c r="I1504" s="57" t="s">
        <v>12</v>
      </c>
      <c r="J1504" s="58">
        <v>1696.80766954417</v>
      </c>
      <c r="K1504" s="59">
        <v>0.61279470700705407</v>
      </c>
      <c r="L1504" s="26">
        <f t="shared" si="99"/>
        <v>2.2337720921982962</v>
      </c>
      <c r="M1504" s="60">
        <v>38.288981514772267</v>
      </c>
      <c r="N1504" s="61" t="s">
        <v>29</v>
      </c>
      <c r="O1504" s="24">
        <f t="shared" si="98"/>
        <v>0</v>
      </c>
      <c r="P1504" s="163">
        <f t="shared" si="97"/>
        <v>0</v>
      </c>
      <c r="Q1504" s="166">
        <v>3</v>
      </c>
      <c r="R1504" s="166">
        <v>1</v>
      </c>
      <c r="S1504" s="166">
        <v>1</v>
      </c>
      <c r="T1504" s="20"/>
      <c r="U1504" s="20"/>
      <c r="V1504" s="20"/>
      <c r="W1504" s="20"/>
      <c r="X1504" s="20"/>
      <c r="Y1504" s="20"/>
      <c r="Z1504" s="6"/>
      <c r="AA1504" s="6"/>
      <c r="AB1504" s="111"/>
      <c r="AC1504" s="24"/>
      <c r="AI1504" s="111"/>
      <c r="AM1504" s="111"/>
    </row>
    <row r="1505" spans="1:39" x14ac:dyDescent="0.25">
      <c r="A1505" s="10"/>
      <c r="B1505" s="10"/>
      <c r="C1505" s="2" t="s">
        <v>703</v>
      </c>
      <c r="D1505" s="39" t="s">
        <v>210</v>
      </c>
      <c r="E1505" s="38" t="s">
        <v>31</v>
      </c>
      <c r="F1505" s="38">
        <v>1</v>
      </c>
      <c r="G1505" s="41">
        <v>1.2879961906410979</v>
      </c>
      <c r="H1505" s="41">
        <v>1.2881938325991189</v>
      </c>
      <c r="I1505" s="57" t="s">
        <v>12</v>
      </c>
      <c r="J1505" s="58">
        <v>1696.80766954417</v>
      </c>
      <c r="K1505" s="59">
        <v>0.61279470700705407</v>
      </c>
      <c r="L1505" s="26">
        <f t="shared" si="99"/>
        <v>2.234643982232607</v>
      </c>
      <c r="M1505" s="60">
        <v>38.717470498484097</v>
      </c>
      <c r="N1505" s="61" t="s">
        <v>29</v>
      </c>
      <c r="O1505" s="24">
        <f t="shared" si="98"/>
        <v>0</v>
      </c>
      <c r="P1505" s="163">
        <f t="shared" si="97"/>
        <v>1</v>
      </c>
      <c r="Q1505" s="166">
        <v>4</v>
      </c>
      <c r="R1505" s="166">
        <v>1</v>
      </c>
      <c r="S1505" s="166">
        <v>1</v>
      </c>
      <c r="T1505" s="20"/>
      <c r="U1505" s="20"/>
      <c r="V1505" s="20"/>
      <c r="W1505" s="20"/>
      <c r="X1505" s="20"/>
      <c r="Y1505" s="20"/>
      <c r="Z1505" s="6"/>
      <c r="AA1505" s="6"/>
      <c r="AB1505" s="111"/>
      <c r="AC1505" s="24"/>
      <c r="AI1505" s="111"/>
      <c r="AM1505" s="111"/>
    </row>
    <row r="1506" spans="1:39" x14ac:dyDescent="0.25">
      <c r="A1506" s="10"/>
      <c r="B1506" s="10"/>
      <c r="C1506" s="2" t="s">
        <v>703</v>
      </c>
      <c r="D1506" s="39" t="s">
        <v>210</v>
      </c>
      <c r="E1506" s="38" t="s">
        <v>31</v>
      </c>
      <c r="F1506" s="38">
        <v>2</v>
      </c>
      <c r="G1506" s="41">
        <v>1.3402314977200982</v>
      </c>
      <c r="H1506" s="41">
        <v>1.3085390991623176</v>
      </c>
      <c r="I1506" s="57" t="s">
        <v>12</v>
      </c>
      <c r="J1506" s="58">
        <v>1696.80766954417</v>
      </c>
      <c r="K1506" s="59">
        <v>0.61279470700705407</v>
      </c>
      <c r="L1506" s="26">
        <f t="shared" si="99"/>
        <v>2.3252710473375586</v>
      </c>
      <c r="M1506" s="60">
        <v>39.195116331310373</v>
      </c>
      <c r="N1506" s="61" t="s">
        <v>29</v>
      </c>
      <c r="O1506" s="24">
        <f t="shared" si="98"/>
        <v>0</v>
      </c>
      <c r="P1506" s="163">
        <f t="shared" si="97"/>
        <v>0</v>
      </c>
      <c r="Q1506" s="166">
        <v>5</v>
      </c>
      <c r="R1506" s="166">
        <v>1</v>
      </c>
      <c r="S1506" s="166">
        <v>1</v>
      </c>
      <c r="T1506" s="20"/>
      <c r="U1506" s="20"/>
      <c r="V1506" s="20"/>
      <c r="W1506" s="20"/>
      <c r="X1506" s="20"/>
      <c r="Y1506" s="20"/>
      <c r="Z1506" s="6"/>
      <c r="AA1506" s="6"/>
      <c r="AB1506" s="111"/>
      <c r="AC1506" s="24"/>
      <c r="AI1506" s="111"/>
      <c r="AM1506" s="111"/>
    </row>
    <row r="1507" spans="1:39" x14ac:dyDescent="0.25">
      <c r="A1507" s="10"/>
      <c r="B1507" s="10"/>
      <c r="C1507" s="2" t="s">
        <v>703</v>
      </c>
      <c r="D1507" s="39" t="s">
        <v>210</v>
      </c>
      <c r="E1507" s="38" t="s">
        <v>31</v>
      </c>
      <c r="F1507" s="38">
        <v>3</v>
      </c>
      <c r="G1507" s="41">
        <v>1.2900701251404441</v>
      </c>
      <c r="H1507" s="41">
        <v>1.3041873387576899</v>
      </c>
      <c r="I1507" s="57" t="s">
        <v>12</v>
      </c>
      <c r="J1507" s="58">
        <v>1696.80766954417</v>
      </c>
      <c r="K1507" s="59">
        <v>0.61279470700705407</v>
      </c>
      <c r="L1507" s="26">
        <f t="shared" si="99"/>
        <v>2.2382422112352893</v>
      </c>
      <c r="M1507" s="60">
        <v>38.503057431600276</v>
      </c>
      <c r="N1507" s="61" t="s">
        <v>29</v>
      </c>
      <c r="O1507" s="24">
        <f t="shared" si="98"/>
        <v>0</v>
      </c>
      <c r="P1507" s="163">
        <f t="shared" si="97"/>
        <v>0</v>
      </c>
      <c r="Q1507" s="166">
        <v>6</v>
      </c>
      <c r="R1507" s="166">
        <v>1</v>
      </c>
      <c r="S1507" s="166">
        <v>1</v>
      </c>
      <c r="T1507" s="20"/>
      <c r="U1507" s="20"/>
      <c r="V1507" s="20"/>
      <c r="W1507" s="20"/>
      <c r="X1507" s="20"/>
      <c r="Y1507" s="20"/>
      <c r="Z1507" s="6"/>
      <c r="AA1507" s="6"/>
      <c r="AB1507" s="111"/>
      <c r="AC1507" s="24"/>
      <c r="AI1507" s="111"/>
      <c r="AM1507" s="111"/>
    </row>
    <row r="1508" spans="1:39" x14ac:dyDescent="0.25">
      <c r="A1508" s="10"/>
      <c r="B1508" s="10"/>
      <c r="C1508" s="2" t="s">
        <v>703</v>
      </c>
      <c r="D1508" s="39" t="s">
        <v>210</v>
      </c>
      <c r="E1508" s="38" t="s">
        <v>32</v>
      </c>
      <c r="F1508" s="38">
        <v>1</v>
      </c>
      <c r="G1508" s="41">
        <v>1.2475016382699868</v>
      </c>
      <c r="H1508" s="41">
        <v>1.2727837705864076</v>
      </c>
      <c r="I1508" s="57" t="s">
        <v>12</v>
      </c>
      <c r="J1508" s="58">
        <v>1696.80766954417</v>
      </c>
      <c r="K1508" s="59">
        <v>0.61279470700705407</v>
      </c>
      <c r="L1508" s="26">
        <f t="shared" si="99"/>
        <v>2.1643868584718104</v>
      </c>
      <c r="M1508" s="60">
        <v>38.318821916668952</v>
      </c>
      <c r="N1508" s="61" t="s">
        <v>29</v>
      </c>
      <c r="O1508" s="24">
        <f t="shared" si="98"/>
        <v>0</v>
      </c>
      <c r="P1508" s="163">
        <f t="shared" si="97"/>
        <v>1</v>
      </c>
      <c r="Q1508" s="166">
        <v>7</v>
      </c>
      <c r="R1508" s="166">
        <v>1</v>
      </c>
      <c r="S1508" s="166">
        <v>1</v>
      </c>
      <c r="T1508" s="20"/>
      <c r="U1508" s="20"/>
      <c r="V1508" s="20"/>
      <c r="W1508" s="20"/>
      <c r="X1508" s="20"/>
      <c r="Y1508" s="20"/>
      <c r="Z1508" s="6"/>
      <c r="AA1508" s="6"/>
      <c r="AB1508" s="111"/>
      <c r="AC1508" s="24"/>
      <c r="AI1508" s="111"/>
      <c r="AM1508" s="111"/>
    </row>
    <row r="1509" spans="1:39" x14ac:dyDescent="0.25">
      <c r="A1509" s="10"/>
      <c r="B1509" s="10"/>
      <c r="C1509" s="2" t="s">
        <v>703</v>
      </c>
      <c r="D1509" s="39" t="s">
        <v>210</v>
      </c>
      <c r="E1509" s="38" t="s">
        <v>32</v>
      </c>
      <c r="F1509" s="38">
        <v>3</v>
      </c>
      <c r="G1509" s="41">
        <v>1.2486916069005622</v>
      </c>
      <c r="H1509" s="41">
        <v>1.2711140760507005</v>
      </c>
      <c r="I1509" s="57" t="s">
        <v>12</v>
      </c>
      <c r="J1509" s="58">
        <v>1696.80766954417</v>
      </c>
      <c r="K1509" s="59">
        <v>0.61279470700705407</v>
      </c>
      <c r="L1509" s="26">
        <f t="shared" si="99"/>
        <v>2.1664514268755704</v>
      </c>
      <c r="M1509" s="60">
        <v>38.364369743287206</v>
      </c>
      <c r="N1509" s="61" t="s">
        <v>29</v>
      </c>
      <c r="O1509" s="24">
        <f t="shared" si="98"/>
        <v>0</v>
      </c>
      <c r="P1509" s="163">
        <f t="shared" si="97"/>
        <v>0</v>
      </c>
      <c r="Q1509" s="166">
        <v>8</v>
      </c>
      <c r="R1509" s="166">
        <v>1</v>
      </c>
      <c r="S1509" s="166">
        <v>1</v>
      </c>
      <c r="T1509" s="20"/>
      <c r="U1509" s="20"/>
      <c r="V1509" s="20"/>
      <c r="W1509" s="20"/>
      <c r="X1509" s="20"/>
      <c r="Y1509" s="20"/>
      <c r="Z1509" s="6"/>
      <c r="AA1509" s="6"/>
      <c r="AB1509" s="111"/>
      <c r="AC1509" s="24"/>
      <c r="AI1509" s="111"/>
      <c r="AM1509" s="111"/>
    </row>
    <row r="1510" spans="1:39" x14ac:dyDescent="0.25">
      <c r="A1510" s="10"/>
      <c r="B1510" s="10"/>
      <c r="C1510" s="2" t="s">
        <v>703</v>
      </c>
      <c r="D1510" s="39" t="s">
        <v>210</v>
      </c>
      <c r="E1510" s="38" t="s">
        <v>32</v>
      </c>
      <c r="F1510" s="38">
        <v>4</v>
      </c>
      <c r="G1510" s="41">
        <v>1.3058239216219896</v>
      </c>
      <c r="H1510" s="41">
        <v>1.3000607487280735</v>
      </c>
      <c r="I1510" s="57" t="s">
        <v>12</v>
      </c>
      <c r="J1510" s="58">
        <v>1696.80766954417</v>
      </c>
      <c r="K1510" s="59">
        <v>0.61279470700705407</v>
      </c>
      <c r="L1510" s="26">
        <f t="shared" si="99"/>
        <v>2.2655746884278498</v>
      </c>
      <c r="M1510" s="60">
        <v>38.808619122503821</v>
      </c>
      <c r="N1510" s="61" t="s">
        <v>29</v>
      </c>
      <c r="O1510" s="24">
        <f t="shared" si="98"/>
        <v>0</v>
      </c>
      <c r="P1510" s="163">
        <f t="shared" si="97"/>
        <v>0</v>
      </c>
      <c r="Q1510" s="166">
        <v>9</v>
      </c>
      <c r="R1510" s="166">
        <v>1</v>
      </c>
      <c r="S1510" s="166">
        <v>1</v>
      </c>
      <c r="T1510" s="20"/>
      <c r="U1510" s="20"/>
      <c r="V1510" s="20"/>
      <c r="W1510" s="20"/>
      <c r="X1510" s="20"/>
      <c r="Y1510" s="20"/>
      <c r="Z1510" s="6"/>
      <c r="AA1510" s="6"/>
      <c r="AB1510" s="111"/>
      <c r="AC1510" s="24"/>
      <c r="AI1510" s="111"/>
      <c r="AM1510" s="111"/>
    </row>
    <row r="1511" spans="1:39" x14ac:dyDescent="0.25">
      <c r="A1511" s="10"/>
      <c r="B1511" s="10"/>
      <c r="C1511" s="2" t="s">
        <v>703</v>
      </c>
      <c r="D1511" s="39" t="s">
        <v>221</v>
      </c>
      <c r="E1511" s="38" t="s">
        <v>30</v>
      </c>
      <c r="F1511" s="38">
        <v>1</v>
      </c>
      <c r="G1511" s="41">
        <v>1.2394385769872152</v>
      </c>
      <c r="H1511" s="41">
        <v>1.2242163083625341</v>
      </c>
      <c r="I1511" s="57" t="s">
        <v>12</v>
      </c>
      <c r="J1511" s="58">
        <v>1696.80766954417</v>
      </c>
      <c r="K1511" s="59">
        <v>0.61279470700705407</v>
      </c>
      <c r="L1511" s="26">
        <f t="shared" si="99"/>
        <v>2.1503976312482811</v>
      </c>
      <c r="M1511" s="60">
        <v>38.966213206179681</v>
      </c>
      <c r="N1511" s="61" t="s">
        <v>29</v>
      </c>
      <c r="O1511" s="24">
        <f t="shared" si="98"/>
        <v>1</v>
      </c>
      <c r="P1511" s="163">
        <f t="shared" si="97"/>
        <v>1</v>
      </c>
      <c r="Q1511" s="166">
        <v>10</v>
      </c>
      <c r="R1511" s="166">
        <v>1</v>
      </c>
      <c r="S1511" s="166">
        <v>1</v>
      </c>
      <c r="T1511" s="20"/>
      <c r="U1511" s="20"/>
      <c r="V1511" s="20"/>
      <c r="W1511" s="20"/>
      <c r="X1511" s="20"/>
      <c r="Y1511" s="20"/>
      <c r="Z1511" s="6"/>
      <c r="AA1511" s="6"/>
      <c r="AB1511" s="111"/>
      <c r="AC1511" s="24"/>
      <c r="AI1511" s="111"/>
      <c r="AM1511" s="111"/>
    </row>
    <row r="1512" spans="1:39" x14ac:dyDescent="0.25">
      <c r="A1512" s="10"/>
      <c r="B1512" s="10"/>
      <c r="C1512" s="2" t="s">
        <v>703</v>
      </c>
      <c r="D1512" s="39" t="s">
        <v>221</v>
      </c>
      <c r="E1512" s="38" t="s">
        <v>30</v>
      </c>
      <c r="F1512" s="38">
        <v>2</v>
      </c>
      <c r="G1512" s="41">
        <v>1.236216580543698</v>
      </c>
      <c r="H1512" s="41">
        <v>1.2292559318129463</v>
      </c>
      <c r="I1512" s="57" t="s">
        <v>12</v>
      </c>
      <c r="J1512" s="58">
        <v>1696.80766954417</v>
      </c>
      <c r="K1512" s="59">
        <v>0.61279470700705407</v>
      </c>
      <c r="L1512" s="26">
        <f t="shared" si="99"/>
        <v>2.1448075409859046</v>
      </c>
      <c r="M1512" s="60">
        <v>38.832952008033772</v>
      </c>
      <c r="N1512" s="61" t="s">
        <v>29</v>
      </c>
      <c r="O1512" s="24">
        <f t="shared" si="98"/>
        <v>0</v>
      </c>
      <c r="P1512" s="163">
        <f t="shared" si="97"/>
        <v>0</v>
      </c>
      <c r="Q1512" s="166">
        <v>11</v>
      </c>
      <c r="R1512" s="166">
        <v>1</v>
      </c>
      <c r="S1512" s="166">
        <v>1</v>
      </c>
      <c r="T1512" s="20"/>
      <c r="U1512" s="20"/>
      <c r="V1512" s="20"/>
      <c r="W1512" s="20"/>
      <c r="X1512" s="20"/>
      <c r="Y1512" s="20"/>
      <c r="Z1512" s="6"/>
      <c r="AA1512" s="6"/>
      <c r="AB1512" s="111"/>
      <c r="AC1512" s="24"/>
      <c r="AI1512" s="111"/>
      <c r="AM1512" s="111"/>
    </row>
    <row r="1513" spans="1:39" x14ac:dyDescent="0.25">
      <c r="A1513" s="10"/>
      <c r="B1513" s="10"/>
      <c r="C1513" s="2" t="s">
        <v>703</v>
      </c>
      <c r="D1513" s="39" t="s">
        <v>221</v>
      </c>
      <c r="E1513" s="38" t="s">
        <v>30</v>
      </c>
      <c r="F1513" s="38">
        <v>3</v>
      </c>
      <c r="G1513" s="41">
        <v>1.2369039331709015</v>
      </c>
      <c r="H1513" s="41">
        <v>1.2073473067387877</v>
      </c>
      <c r="I1513" s="57" t="s">
        <v>12</v>
      </c>
      <c r="J1513" s="58">
        <v>1696.80766954417</v>
      </c>
      <c r="K1513" s="59">
        <v>0.61279470700705407</v>
      </c>
      <c r="L1513" s="26">
        <f t="shared" si="99"/>
        <v>2.1460000820999339</v>
      </c>
      <c r="M1513" s="60">
        <v>39.200141986089456</v>
      </c>
      <c r="N1513" s="61" t="s">
        <v>29</v>
      </c>
      <c r="O1513" s="24">
        <f t="shared" si="98"/>
        <v>0</v>
      </c>
      <c r="P1513" s="163">
        <f t="shared" si="97"/>
        <v>0</v>
      </c>
      <c r="Q1513" s="166">
        <v>12</v>
      </c>
      <c r="R1513" s="166">
        <v>1</v>
      </c>
      <c r="S1513" s="166">
        <v>1</v>
      </c>
      <c r="T1513" s="20"/>
      <c r="U1513" s="20"/>
      <c r="V1513" s="20"/>
      <c r="W1513" s="20"/>
      <c r="X1513" s="20"/>
      <c r="Y1513" s="20"/>
      <c r="Z1513" s="6"/>
      <c r="AA1513" s="6"/>
      <c r="AB1513" s="111"/>
      <c r="AC1513" s="24"/>
      <c r="AI1513" s="111"/>
      <c r="AM1513" s="111"/>
    </row>
    <row r="1514" spans="1:39" x14ac:dyDescent="0.25">
      <c r="A1514" s="10"/>
      <c r="B1514" s="10"/>
      <c r="C1514" s="2" t="s">
        <v>703</v>
      </c>
      <c r="D1514" s="39" t="s">
        <v>222</v>
      </c>
      <c r="E1514" s="38" t="s">
        <v>30</v>
      </c>
      <c r="F1514" s="38">
        <v>1</v>
      </c>
      <c r="G1514" s="41">
        <v>1.3231601136467785</v>
      </c>
      <c r="H1514" s="41">
        <v>1.2533561026516771</v>
      </c>
      <c r="I1514" s="57" t="s">
        <v>12</v>
      </c>
      <c r="J1514" s="58">
        <v>1696.80766954417</v>
      </c>
      <c r="K1514" s="59">
        <v>0.61279470700705407</v>
      </c>
      <c r="L1514" s="26">
        <f t="shared" si="99"/>
        <v>2.2956525857574532</v>
      </c>
      <c r="M1514" s="60">
        <v>39.788370540110726</v>
      </c>
      <c r="N1514" s="61" t="s">
        <v>29</v>
      </c>
      <c r="O1514" s="24">
        <f t="shared" si="98"/>
        <v>1</v>
      </c>
      <c r="P1514" s="163">
        <f t="shared" si="97"/>
        <v>1</v>
      </c>
      <c r="Q1514" s="166">
        <v>13</v>
      </c>
      <c r="R1514" s="166">
        <v>1</v>
      </c>
      <c r="S1514" s="166">
        <v>1</v>
      </c>
      <c r="T1514" s="20"/>
      <c r="U1514" s="20"/>
      <c r="V1514" s="20"/>
      <c r="W1514" s="20"/>
      <c r="X1514" s="20"/>
      <c r="Y1514" s="20"/>
      <c r="Z1514" s="6"/>
      <c r="AA1514" s="6"/>
      <c r="AB1514" s="111"/>
      <c r="AC1514" s="24"/>
      <c r="AI1514" s="111"/>
      <c r="AM1514" s="111"/>
    </row>
    <row r="1515" spans="1:39" x14ac:dyDescent="0.25">
      <c r="A1515" s="10"/>
      <c r="B1515" s="10"/>
      <c r="C1515" s="2" t="s">
        <v>703</v>
      </c>
      <c r="D1515" s="39" t="s">
        <v>222</v>
      </c>
      <c r="E1515" s="38" t="s">
        <v>30</v>
      </c>
      <c r="F1515" s="38">
        <v>2</v>
      </c>
      <c r="G1515" s="41">
        <v>1.3446535540776379</v>
      </c>
      <c r="H1515" s="41">
        <v>1.2718170216943163</v>
      </c>
      <c r="I1515" s="57" t="s">
        <v>12</v>
      </c>
      <c r="J1515" s="58">
        <v>1696.80766954417</v>
      </c>
      <c r="K1515" s="59">
        <v>0.61279470700705407</v>
      </c>
      <c r="L1515" s="26">
        <f t="shared" si="99"/>
        <v>2.3329432141500637</v>
      </c>
      <c r="M1515" s="60">
        <v>39.817410073975957</v>
      </c>
      <c r="N1515" s="61" t="s">
        <v>29</v>
      </c>
      <c r="O1515" s="24">
        <f t="shared" si="98"/>
        <v>0</v>
      </c>
      <c r="P1515" s="163">
        <f t="shared" si="97"/>
        <v>0</v>
      </c>
      <c r="Q1515" s="166">
        <v>14</v>
      </c>
      <c r="R1515" s="166">
        <v>1</v>
      </c>
      <c r="S1515" s="166">
        <v>1</v>
      </c>
      <c r="T1515" s="20"/>
      <c r="U1515" s="20"/>
      <c r="V1515" s="20"/>
      <c r="W1515" s="20"/>
      <c r="X1515" s="20"/>
      <c r="Y1515" s="20"/>
      <c r="Z1515" s="6"/>
      <c r="AA1515" s="6"/>
      <c r="AB1515" s="111"/>
      <c r="AC1515" s="24"/>
      <c r="AI1515" s="111"/>
      <c r="AM1515" s="111"/>
    </row>
    <row r="1516" spans="1:39" x14ac:dyDescent="0.25">
      <c r="A1516" s="10"/>
      <c r="B1516" s="10"/>
      <c r="C1516" s="2" t="s">
        <v>703</v>
      </c>
      <c r="D1516" s="39" t="s">
        <v>222</v>
      </c>
      <c r="E1516" s="38" t="s">
        <v>30</v>
      </c>
      <c r="F1516" s="38">
        <v>3</v>
      </c>
      <c r="G1516" s="41">
        <v>1.2855002723806066</v>
      </c>
      <c r="H1516" s="41">
        <v>1.2559140780519422</v>
      </c>
      <c r="I1516" s="57" t="s">
        <v>12</v>
      </c>
      <c r="J1516" s="58">
        <v>1696.80766954417</v>
      </c>
      <c r="K1516" s="59">
        <v>0.61279470700705407</v>
      </c>
      <c r="L1516" s="26">
        <f t="shared" si="99"/>
        <v>2.2303136210393997</v>
      </c>
      <c r="M1516" s="60">
        <v>39.182355235048384</v>
      </c>
      <c r="N1516" s="61" t="s">
        <v>29</v>
      </c>
      <c r="O1516" s="24">
        <f t="shared" si="98"/>
        <v>0</v>
      </c>
      <c r="P1516" s="163">
        <f t="shared" si="97"/>
        <v>0</v>
      </c>
      <c r="Q1516" s="166">
        <v>15</v>
      </c>
      <c r="R1516" s="166">
        <v>1</v>
      </c>
      <c r="S1516" s="166">
        <v>1</v>
      </c>
      <c r="T1516" s="20"/>
      <c r="U1516" s="20"/>
      <c r="V1516" s="20"/>
      <c r="W1516" s="20"/>
      <c r="X1516" s="20"/>
      <c r="Y1516" s="20"/>
      <c r="Z1516" s="6"/>
      <c r="AA1516" s="6"/>
      <c r="AB1516" s="111"/>
      <c r="AC1516" s="24"/>
      <c r="AI1516" s="111"/>
      <c r="AM1516" s="111"/>
    </row>
    <row r="1517" spans="1:39" x14ac:dyDescent="0.25">
      <c r="A1517" s="10"/>
      <c r="B1517" s="10"/>
      <c r="C1517" s="8"/>
      <c r="D1517" s="62"/>
      <c r="E1517" s="62"/>
      <c r="F1517" s="62"/>
      <c r="G1517" s="81"/>
      <c r="H1517" s="81"/>
      <c r="I1517" s="63"/>
      <c r="J1517" s="64"/>
      <c r="K1517" s="65"/>
      <c r="L1517" s="50"/>
      <c r="M1517" s="73"/>
      <c r="N1517" s="74"/>
      <c r="O1517" s="163"/>
      <c r="P1517" s="163"/>
      <c r="Q1517" s="169"/>
      <c r="R1517" s="169"/>
      <c r="S1517" s="169"/>
      <c r="T1517" s="93"/>
      <c r="U1517" s="93"/>
      <c r="V1517" s="93"/>
      <c r="W1517" s="93"/>
      <c r="X1517" s="93"/>
      <c r="Y1517" s="93"/>
      <c r="Z1517" s="97"/>
      <c r="AA1517" s="97"/>
      <c r="AB1517" s="111"/>
      <c r="AC1517" s="112"/>
      <c r="AD1517" s="112"/>
      <c r="AE1517" s="112"/>
      <c r="AF1517" s="112"/>
      <c r="AG1517" s="112"/>
      <c r="AH1517" s="112"/>
      <c r="AI1517" s="111"/>
      <c r="AJ1517" s="112"/>
      <c r="AK1517" s="112"/>
      <c r="AL1517" s="112"/>
      <c r="AM1517" s="111"/>
    </row>
    <row r="1518" spans="1:39" x14ac:dyDescent="0.25">
      <c r="A1518" s="10"/>
      <c r="B1518" s="10"/>
      <c r="C1518" s="2" t="s">
        <v>841</v>
      </c>
      <c r="D1518" s="39" t="s">
        <v>904</v>
      </c>
      <c r="E1518" s="38" t="s">
        <v>30</v>
      </c>
      <c r="F1518" s="38">
        <v>1</v>
      </c>
      <c r="G1518" s="41">
        <v>0.58933371874548346</v>
      </c>
      <c r="H1518" s="41">
        <v>0.6369659049084887</v>
      </c>
      <c r="I1518" s="57" t="s">
        <v>9</v>
      </c>
      <c r="J1518" s="58">
        <v>3089.8867662399298</v>
      </c>
      <c r="K1518" s="59">
        <v>0.60461148681394905</v>
      </c>
      <c r="L1518" s="26">
        <f t="shared" si="99"/>
        <v>1.8619370740804029</v>
      </c>
      <c r="M1518" s="60">
        <v>37.991084190719214</v>
      </c>
      <c r="N1518" s="61" t="s">
        <v>29</v>
      </c>
      <c r="O1518" s="24">
        <f t="shared" si="98"/>
        <v>1</v>
      </c>
      <c r="P1518" s="163">
        <f t="shared" si="97"/>
        <v>1</v>
      </c>
      <c r="Q1518" s="166">
        <v>1</v>
      </c>
      <c r="R1518" s="166">
        <v>1</v>
      </c>
      <c r="S1518" s="166">
        <v>1</v>
      </c>
      <c r="T1518" s="27">
        <f>AVERAGE(L1518:L1532)</f>
        <v>1.8890112674053192</v>
      </c>
      <c r="U1518" s="27">
        <f>STDEVA(L1518:L1532)</f>
        <v>4.3719771219573648E-2</v>
      </c>
      <c r="V1518" s="24">
        <f>978*T1518/AA1518</f>
        <v>923.7265097612011</v>
      </c>
      <c r="W1518" s="24">
        <f>978*U1518/AA1518</f>
        <v>21.378968126371515</v>
      </c>
      <c r="X1518" s="27">
        <f>AVERAGE(M1518:M1532)</f>
        <v>38.199138696235082</v>
      </c>
      <c r="Y1518" s="27">
        <f>STDEVA(M1518:M1532)</f>
        <v>0.22191246582761856</v>
      </c>
      <c r="Z1518" s="6">
        <v>34</v>
      </c>
      <c r="AA1518" s="6">
        <v>2</v>
      </c>
      <c r="AB1518" s="111"/>
      <c r="AC1518" s="25">
        <f>SUM(O1518:O1532)</f>
        <v>3</v>
      </c>
      <c r="AD1518" s="25">
        <f>SUM(P1518:P1532)</f>
        <v>15</v>
      </c>
      <c r="AE1518" s="25">
        <f>SUM(R1518:R1532)</f>
        <v>15</v>
      </c>
      <c r="AF1518" s="24">
        <v>3</v>
      </c>
      <c r="AG1518" s="23">
        <v>15</v>
      </c>
      <c r="AH1518" s="25">
        <f>SUM(S1518:S1532)</f>
        <v>15</v>
      </c>
      <c r="AI1518" s="111"/>
      <c r="AJ1518" s="23">
        <v>1</v>
      </c>
      <c r="AM1518" s="111"/>
    </row>
    <row r="1519" spans="1:39" x14ac:dyDescent="0.25">
      <c r="A1519" s="10"/>
      <c r="B1519" s="10"/>
      <c r="C1519" s="2" t="s">
        <v>841</v>
      </c>
      <c r="D1519" s="39" t="s">
        <v>904</v>
      </c>
      <c r="E1519" s="38" t="s">
        <v>31</v>
      </c>
      <c r="F1519" s="38">
        <v>1</v>
      </c>
      <c r="G1519" s="41">
        <v>0.59403246489225281</v>
      </c>
      <c r="H1519" s="41">
        <v>0.63599527266587885</v>
      </c>
      <c r="I1519" s="57" t="s">
        <v>9</v>
      </c>
      <c r="J1519" s="58">
        <v>3089.8867662399298</v>
      </c>
      <c r="K1519" s="59">
        <v>0.60461148681394905</v>
      </c>
      <c r="L1519" s="26">
        <f t="shared" si="99"/>
        <v>1.8767822617458667</v>
      </c>
      <c r="M1519" s="60">
        <v>38.182404784569869</v>
      </c>
      <c r="N1519" s="61" t="s">
        <v>29</v>
      </c>
      <c r="O1519" s="24">
        <f t="shared" si="98"/>
        <v>0</v>
      </c>
      <c r="P1519" s="163">
        <f t="shared" si="97"/>
        <v>1</v>
      </c>
      <c r="Q1519" s="166">
        <v>2</v>
      </c>
      <c r="R1519" s="166">
        <v>1</v>
      </c>
      <c r="S1519" s="166">
        <v>1</v>
      </c>
      <c r="T1519" s="20"/>
      <c r="U1519" s="20"/>
      <c r="V1519" s="20"/>
      <c r="W1519" s="20"/>
      <c r="X1519" s="20"/>
      <c r="Y1519" s="20"/>
      <c r="Z1519" s="6"/>
      <c r="AA1519" s="6"/>
      <c r="AB1519" s="111"/>
      <c r="AC1519" s="24"/>
      <c r="AI1519" s="111"/>
      <c r="AM1519" s="111"/>
    </row>
    <row r="1520" spans="1:39" x14ac:dyDescent="0.25">
      <c r="A1520" s="10"/>
      <c r="B1520" s="10"/>
      <c r="C1520" s="2" t="s">
        <v>841</v>
      </c>
      <c r="D1520" s="39" t="s">
        <v>904</v>
      </c>
      <c r="E1520" s="38" t="s">
        <v>32</v>
      </c>
      <c r="F1520" s="38">
        <v>1</v>
      </c>
      <c r="G1520" s="41">
        <v>0.57949980195778883</v>
      </c>
      <c r="H1520" s="41">
        <v>0.62901172529313232</v>
      </c>
      <c r="I1520" s="57" t="s">
        <v>9</v>
      </c>
      <c r="J1520" s="58">
        <v>3089.8867662399298</v>
      </c>
      <c r="K1520" s="59">
        <v>0.60461148681394905</v>
      </c>
      <c r="L1520" s="26">
        <f t="shared" si="99"/>
        <v>1.830867862073652</v>
      </c>
      <c r="M1520" s="60">
        <v>37.904707041978433</v>
      </c>
      <c r="N1520" s="61" t="s">
        <v>29</v>
      </c>
      <c r="O1520" s="24">
        <f t="shared" si="98"/>
        <v>0</v>
      </c>
      <c r="P1520" s="163">
        <f t="shared" si="97"/>
        <v>1</v>
      </c>
      <c r="Q1520" s="166">
        <v>3</v>
      </c>
      <c r="R1520" s="166">
        <v>1</v>
      </c>
      <c r="S1520" s="166">
        <v>1</v>
      </c>
      <c r="T1520" s="20"/>
      <c r="U1520" s="20"/>
      <c r="V1520" s="20"/>
      <c r="W1520" s="20"/>
      <c r="X1520" s="20"/>
      <c r="Y1520" s="20"/>
      <c r="Z1520" s="6"/>
      <c r="AA1520" s="6"/>
      <c r="AB1520" s="111"/>
      <c r="AC1520" s="24"/>
      <c r="AI1520" s="111"/>
      <c r="AM1520" s="111"/>
    </row>
    <row r="1521" spans="1:39" x14ac:dyDescent="0.25">
      <c r="A1521" s="10"/>
      <c r="B1521" s="10"/>
      <c r="C1521" s="2" t="s">
        <v>841</v>
      </c>
      <c r="D1521" s="39" t="s">
        <v>904</v>
      </c>
      <c r="E1521" s="38" t="s">
        <v>33</v>
      </c>
      <c r="F1521" s="38">
        <v>1</v>
      </c>
      <c r="G1521" s="41">
        <v>0.59249260461242426</v>
      </c>
      <c r="H1521" s="41">
        <v>0.63697382622773879</v>
      </c>
      <c r="I1521" s="57" t="s">
        <v>9</v>
      </c>
      <c r="J1521" s="58">
        <v>3089.8867662399298</v>
      </c>
      <c r="K1521" s="59">
        <v>0.60461148681394905</v>
      </c>
      <c r="L1521" s="26">
        <f t="shared" si="99"/>
        <v>1.8719172373077271</v>
      </c>
      <c r="M1521" s="60">
        <v>38.098971491986468</v>
      </c>
      <c r="N1521" s="61" t="s">
        <v>29</v>
      </c>
      <c r="O1521" s="24">
        <f t="shared" si="98"/>
        <v>0</v>
      </c>
      <c r="P1521" s="163">
        <f t="shared" si="97"/>
        <v>1</v>
      </c>
      <c r="Q1521" s="166">
        <v>4</v>
      </c>
      <c r="R1521" s="166">
        <v>1</v>
      </c>
      <c r="S1521" s="166">
        <v>1</v>
      </c>
      <c r="T1521" s="20"/>
      <c r="U1521" s="20"/>
      <c r="V1521" s="20"/>
      <c r="W1521" s="20"/>
      <c r="X1521" s="20"/>
      <c r="Y1521" s="20"/>
      <c r="Z1521" s="6"/>
      <c r="AA1521" s="6"/>
      <c r="AB1521" s="111"/>
      <c r="AC1521" s="24"/>
      <c r="AI1521" s="111"/>
      <c r="AM1521" s="111"/>
    </row>
    <row r="1522" spans="1:39" x14ac:dyDescent="0.25">
      <c r="A1522" s="10"/>
      <c r="B1522" s="10"/>
      <c r="C1522" s="2" t="s">
        <v>841</v>
      </c>
      <c r="D1522" s="39" t="s">
        <v>904</v>
      </c>
      <c r="E1522" s="38" t="s">
        <v>34</v>
      </c>
      <c r="F1522" s="38">
        <v>1</v>
      </c>
      <c r="G1522" s="41">
        <v>0.59670375687963628</v>
      </c>
      <c r="H1522" s="41">
        <v>0.63208205414457164</v>
      </c>
      <c r="I1522" s="57" t="s">
        <v>9</v>
      </c>
      <c r="J1522" s="58">
        <v>3089.8867662399298</v>
      </c>
      <c r="K1522" s="59">
        <v>0.60461148681394905</v>
      </c>
      <c r="L1522" s="26">
        <f t="shared" si="99"/>
        <v>1.885221924077747</v>
      </c>
      <c r="M1522" s="60">
        <v>38.396879245006247</v>
      </c>
      <c r="N1522" s="61" t="s">
        <v>29</v>
      </c>
      <c r="O1522" s="24">
        <f t="shared" si="98"/>
        <v>0</v>
      </c>
      <c r="P1522" s="163">
        <f t="shared" si="97"/>
        <v>1</v>
      </c>
      <c r="Q1522" s="166">
        <v>5</v>
      </c>
      <c r="R1522" s="166">
        <v>1</v>
      </c>
      <c r="S1522" s="166">
        <v>1</v>
      </c>
      <c r="T1522" s="20"/>
      <c r="U1522" s="20"/>
      <c r="V1522" s="20"/>
      <c r="W1522" s="20"/>
      <c r="X1522" s="20"/>
      <c r="Y1522" s="20"/>
      <c r="Z1522" s="6"/>
      <c r="AA1522" s="6"/>
      <c r="AB1522" s="111"/>
      <c r="AC1522" s="24"/>
      <c r="AI1522" s="111"/>
      <c r="AM1522" s="111"/>
    </row>
    <row r="1523" spans="1:39" x14ac:dyDescent="0.25">
      <c r="A1523" s="10"/>
      <c r="B1523" s="10"/>
      <c r="C1523" s="2" t="s">
        <v>841</v>
      </c>
      <c r="D1523" s="39" t="s">
        <v>904</v>
      </c>
      <c r="E1523" s="38" t="s">
        <v>518</v>
      </c>
      <c r="F1523" s="38">
        <v>1</v>
      </c>
      <c r="G1523" s="41">
        <v>0.58958344797226658</v>
      </c>
      <c r="H1523" s="41">
        <v>0.63914134010879831</v>
      </c>
      <c r="I1523" s="57" t="s">
        <v>9</v>
      </c>
      <c r="J1523" s="58">
        <v>3089.8867662399298</v>
      </c>
      <c r="K1523" s="59">
        <v>0.60461148681394905</v>
      </c>
      <c r="L1523" s="26">
        <f t="shared" si="99"/>
        <v>1.8627260669566612</v>
      </c>
      <c r="M1523" s="60">
        <v>37.930574392629659</v>
      </c>
      <c r="N1523" s="61" t="s">
        <v>29</v>
      </c>
      <c r="O1523" s="24">
        <f t="shared" si="98"/>
        <v>0</v>
      </c>
      <c r="P1523" s="163">
        <f t="shared" si="97"/>
        <v>1</v>
      </c>
      <c r="Q1523" s="166">
        <v>6</v>
      </c>
      <c r="R1523" s="166">
        <v>1</v>
      </c>
      <c r="S1523" s="166">
        <v>1</v>
      </c>
      <c r="T1523" s="20"/>
      <c r="U1523" s="20"/>
      <c r="V1523" s="20"/>
      <c r="W1523" s="20"/>
      <c r="X1523" s="20"/>
      <c r="Y1523" s="20"/>
      <c r="Z1523" s="6"/>
      <c r="AA1523" s="6"/>
      <c r="AB1523" s="111"/>
      <c r="AC1523" s="24"/>
      <c r="AI1523" s="111"/>
      <c r="AM1523" s="111"/>
    </row>
    <row r="1524" spans="1:39" x14ac:dyDescent="0.25">
      <c r="A1524" s="10"/>
      <c r="B1524" s="10"/>
      <c r="C1524" s="2" t="s">
        <v>841</v>
      </c>
      <c r="D1524" t="s">
        <v>905</v>
      </c>
      <c r="E1524" s="38" t="s">
        <v>30</v>
      </c>
      <c r="F1524" s="38">
        <v>1</v>
      </c>
      <c r="G1524" s="28">
        <v>0.60264022423822294</v>
      </c>
      <c r="H1524" s="28">
        <v>0.6444020356234097</v>
      </c>
      <c r="I1524" s="57" t="s">
        <v>9</v>
      </c>
      <c r="J1524" s="58">
        <v>3089.8867662399298</v>
      </c>
      <c r="K1524" s="59">
        <v>0.60461148681394905</v>
      </c>
      <c r="L1524" s="26">
        <f t="shared" si="99"/>
        <v>1.9039775599974937</v>
      </c>
      <c r="M1524" s="26">
        <v>38.207704128636045</v>
      </c>
      <c r="N1524" s="61" t="s">
        <v>29</v>
      </c>
      <c r="O1524" s="24">
        <f t="shared" si="98"/>
        <v>1</v>
      </c>
      <c r="P1524" s="163">
        <f t="shared" si="97"/>
        <v>1</v>
      </c>
      <c r="Q1524" s="166">
        <v>7</v>
      </c>
      <c r="R1524" s="166">
        <v>1</v>
      </c>
      <c r="S1524" s="166">
        <v>1</v>
      </c>
      <c r="T1524" s="20"/>
      <c r="U1524" s="20"/>
      <c r="V1524" s="20"/>
      <c r="W1524" s="20"/>
      <c r="X1524" s="20"/>
      <c r="Y1524" s="20"/>
      <c r="Z1524" s="6"/>
      <c r="AA1524" s="6"/>
      <c r="AB1524" s="111"/>
      <c r="AC1524" s="24"/>
      <c r="AI1524" s="111"/>
      <c r="AM1524" s="111"/>
    </row>
    <row r="1525" spans="1:39" x14ac:dyDescent="0.25">
      <c r="A1525" s="10"/>
      <c r="B1525" s="10"/>
      <c r="C1525" s="2" t="s">
        <v>841</v>
      </c>
      <c r="D1525" s="39" t="s">
        <v>905</v>
      </c>
      <c r="E1525" s="38" t="s">
        <v>32</v>
      </c>
      <c r="F1525" s="38">
        <v>1</v>
      </c>
      <c r="G1525" s="114">
        <v>0.61091383653525144</v>
      </c>
      <c r="H1525" s="114">
        <v>0.64976804725828519</v>
      </c>
      <c r="I1525" s="57" t="s">
        <v>9</v>
      </c>
      <c r="J1525" s="58">
        <v>3089.8867662399298</v>
      </c>
      <c r="K1525" s="59">
        <v>0.60461148681394905</v>
      </c>
      <c r="L1525" s="26">
        <f t="shared" si="99"/>
        <v>1.9301171562608765</v>
      </c>
      <c r="M1525" s="60">
        <v>38.315279916077095</v>
      </c>
      <c r="N1525" s="61" t="s">
        <v>29</v>
      </c>
      <c r="O1525" s="24">
        <f t="shared" si="98"/>
        <v>0</v>
      </c>
      <c r="P1525" s="163">
        <f t="shared" si="97"/>
        <v>1</v>
      </c>
      <c r="Q1525" s="166">
        <v>8</v>
      </c>
      <c r="R1525" s="166">
        <v>1</v>
      </c>
      <c r="S1525" s="166">
        <v>1</v>
      </c>
      <c r="T1525" s="20"/>
      <c r="U1525" s="20"/>
      <c r="V1525" s="20"/>
      <c r="W1525" s="20"/>
      <c r="X1525" s="20"/>
      <c r="Y1525" s="20"/>
      <c r="Z1525" s="6"/>
      <c r="AA1525" s="6"/>
      <c r="AB1525" s="111"/>
      <c r="AC1525" s="24"/>
      <c r="AI1525" s="111"/>
      <c r="AM1525" s="111"/>
    </row>
    <row r="1526" spans="1:39" x14ac:dyDescent="0.25">
      <c r="A1526" s="10"/>
      <c r="B1526" s="10"/>
      <c r="C1526" s="2" t="s">
        <v>841</v>
      </c>
      <c r="D1526" s="39" t="s">
        <v>905</v>
      </c>
      <c r="E1526" s="38" t="s">
        <v>33</v>
      </c>
      <c r="F1526" s="38">
        <v>1</v>
      </c>
      <c r="G1526" s="114">
        <v>0.59255497131931167</v>
      </c>
      <c r="H1526" s="114">
        <v>0.63757401398320679</v>
      </c>
      <c r="I1526" s="57" t="s">
        <v>9</v>
      </c>
      <c r="J1526" s="58">
        <v>3089.8867662399298</v>
      </c>
      <c r="K1526" s="59">
        <v>0.60461148681394905</v>
      </c>
      <c r="L1526" s="26">
        <f t="shared" si="99"/>
        <v>1.8721142782711884</v>
      </c>
      <c r="M1526" s="60">
        <v>38.082065721129389</v>
      </c>
      <c r="N1526" s="61" t="s">
        <v>29</v>
      </c>
      <c r="O1526" s="24">
        <f t="shared" si="98"/>
        <v>0</v>
      </c>
      <c r="P1526" s="163">
        <f t="shared" si="97"/>
        <v>1</v>
      </c>
      <c r="Q1526" s="166">
        <v>9</v>
      </c>
      <c r="R1526" s="166">
        <v>1</v>
      </c>
      <c r="S1526" s="166">
        <v>1</v>
      </c>
      <c r="T1526" s="20"/>
      <c r="U1526" s="20"/>
      <c r="V1526" s="20"/>
      <c r="W1526" s="20"/>
      <c r="X1526" s="20"/>
      <c r="Y1526" s="20"/>
      <c r="Z1526" s="6"/>
      <c r="AA1526" s="6"/>
      <c r="AB1526" s="111"/>
      <c r="AC1526" s="24"/>
      <c r="AI1526" s="111"/>
      <c r="AM1526" s="111"/>
    </row>
    <row r="1527" spans="1:39" x14ac:dyDescent="0.25">
      <c r="A1527" s="10"/>
      <c r="B1527" s="10"/>
      <c r="C1527" s="2" t="s">
        <v>841</v>
      </c>
      <c r="D1527" s="39" t="s">
        <v>906</v>
      </c>
      <c r="E1527" s="38" t="s">
        <v>30</v>
      </c>
      <c r="F1527" s="38">
        <v>1</v>
      </c>
      <c r="G1527" s="114">
        <v>0.61846594370659203</v>
      </c>
      <c r="H1527" s="114">
        <v>0.65011867749807772</v>
      </c>
      <c r="I1527" s="57" t="s">
        <v>9</v>
      </c>
      <c r="J1527" s="58">
        <v>3089.8867662399298</v>
      </c>
      <c r="K1527" s="59">
        <v>0.60461148681394905</v>
      </c>
      <c r="L1527" s="26">
        <f t="shared" si="99"/>
        <v>1.9539772339765726</v>
      </c>
      <c r="M1527" s="60">
        <v>38.550912874105926</v>
      </c>
      <c r="N1527" s="61" t="s">
        <v>29</v>
      </c>
      <c r="O1527" s="24">
        <f t="shared" si="98"/>
        <v>1</v>
      </c>
      <c r="P1527" s="163">
        <f t="shared" si="97"/>
        <v>1</v>
      </c>
      <c r="Q1527" s="166">
        <v>10</v>
      </c>
      <c r="R1527" s="166">
        <v>1</v>
      </c>
      <c r="S1527" s="166">
        <v>1</v>
      </c>
      <c r="T1527" s="20"/>
      <c r="U1527" s="20"/>
      <c r="V1527" s="20"/>
      <c r="W1527" s="20"/>
      <c r="X1527" s="20"/>
      <c r="Y1527" s="20"/>
      <c r="Z1527" s="6"/>
      <c r="AA1527" s="6"/>
      <c r="AB1527" s="111"/>
      <c r="AC1527" s="24"/>
      <c r="AI1527" s="111"/>
      <c r="AM1527" s="111"/>
    </row>
    <row r="1528" spans="1:39" x14ac:dyDescent="0.25">
      <c r="A1528" s="10"/>
      <c r="B1528" s="10"/>
      <c r="C1528" s="2" t="s">
        <v>841</v>
      </c>
      <c r="D1528" s="39" t="s">
        <v>906</v>
      </c>
      <c r="E1528" s="38" t="s">
        <v>31</v>
      </c>
      <c r="F1528" s="38">
        <v>1</v>
      </c>
      <c r="G1528" s="114">
        <v>0.60005307855626333</v>
      </c>
      <c r="H1528" s="114">
        <v>0.62875012542225495</v>
      </c>
      <c r="I1528" s="57" t="s">
        <v>9</v>
      </c>
      <c r="J1528" s="58">
        <v>3089.8867662399298</v>
      </c>
      <c r="K1528" s="59">
        <v>0.60461148681394905</v>
      </c>
      <c r="L1528" s="26">
        <f t="shared" si="99"/>
        <v>1.8958037489494142</v>
      </c>
      <c r="M1528" s="60">
        <v>38.614834599388715</v>
      </c>
      <c r="N1528" s="61" t="s">
        <v>29</v>
      </c>
      <c r="O1528" s="24">
        <f t="shared" si="98"/>
        <v>0</v>
      </c>
      <c r="P1528" s="163">
        <f t="shared" si="97"/>
        <v>1</v>
      </c>
      <c r="Q1528" s="166">
        <v>11</v>
      </c>
      <c r="R1528" s="166">
        <v>1</v>
      </c>
      <c r="S1528" s="166">
        <v>1</v>
      </c>
      <c r="T1528" s="20"/>
      <c r="U1528" s="20"/>
      <c r="V1528" s="20"/>
      <c r="W1528" s="20"/>
      <c r="X1528" s="20"/>
      <c r="Y1528" s="20"/>
      <c r="Z1528" s="6"/>
      <c r="AA1528" s="6"/>
      <c r="AB1528" s="111"/>
      <c r="AC1528" s="24"/>
      <c r="AI1528" s="111"/>
      <c r="AM1528" s="111"/>
    </row>
    <row r="1529" spans="1:39" x14ac:dyDescent="0.25">
      <c r="A1529" s="10"/>
      <c r="B1529" s="10"/>
      <c r="C1529" s="2" t="s">
        <v>841</v>
      </c>
      <c r="D1529" s="39" t="s">
        <v>906</v>
      </c>
      <c r="E1529" s="38" t="s">
        <v>32</v>
      </c>
      <c r="F1529" s="38">
        <v>1</v>
      </c>
      <c r="G1529" s="114">
        <v>0.61870525514089869</v>
      </c>
      <c r="H1529" s="114">
        <v>0.66218714448236637</v>
      </c>
      <c r="I1529" s="57" t="s">
        <v>9</v>
      </c>
      <c r="J1529" s="58">
        <v>3089.8867662399298</v>
      </c>
      <c r="K1529" s="59">
        <v>0.60461148681394905</v>
      </c>
      <c r="L1529" s="26">
        <f t="shared" si="99"/>
        <v>1.9547333129478139</v>
      </c>
      <c r="M1529" s="60">
        <v>38.189220181629757</v>
      </c>
      <c r="N1529" s="61" t="s">
        <v>29</v>
      </c>
      <c r="O1529" s="24">
        <f t="shared" si="98"/>
        <v>0</v>
      </c>
      <c r="P1529" s="163">
        <f t="shared" si="97"/>
        <v>1</v>
      </c>
      <c r="Q1529" s="166">
        <v>12</v>
      </c>
      <c r="R1529" s="166">
        <v>1</v>
      </c>
      <c r="S1529" s="166">
        <v>1</v>
      </c>
      <c r="T1529" s="20"/>
      <c r="U1529" s="20"/>
      <c r="V1529" s="20"/>
      <c r="W1529" s="20"/>
      <c r="X1529" s="20"/>
      <c r="Y1529" s="20"/>
      <c r="Z1529" s="6"/>
      <c r="AA1529" s="6"/>
      <c r="AB1529" s="111"/>
      <c r="AC1529" s="24"/>
      <c r="AI1529" s="111"/>
      <c r="AM1529" s="111"/>
    </row>
    <row r="1530" spans="1:39" x14ac:dyDescent="0.25">
      <c r="A1530" s="10"/>
      <c r="B1530" s="10"/>
      <c r="C1530" s="2" t="s">
        <v>841</v>
      </c>
      <c r="D1530" s="39" t="s">
        <v>906</v>
      </c>
      <c r="E1530" s="38" t="s">
        <v>33</v>
      </c>
      <c r="F1530" s="38">
        <v>1</v>
      </c>
      <c r="G1530" s="114">
        <v>0.57817280626606293</v>
      </c>
      <c r="H1530" s="114">
        <v>0.62084577277648378</v>
      </c>
      <c r="I1530" s="57" t="s">
        <v>9</v>
      </c>
      <c r="J1530" s="58">
        <v>3089.8867662399298</v>
      </c>
      <c r="K1530" s="59">
        <v>0.60461148681394905</v>
      </c>
      <c r="L1530" s="26">
        <f t="shared" si="99"/>
        <v>1.8266753606148369</v>
      </c>
      <c r="M1530" s="60">
        <v>38.122813055065841</v>
      </c>
      <c r="N1530" s="61" t="s">
        <v>29</v>
      </c>
      <c r="O1530" s="24">
        <f t="shared" si="98"/>
        <v>0</v>
      </c>
      <c r="P1530" s="163">
        <f t="shared" si="97"/>
        <v>1</v>
      </c>
      <c r="Q1530" s="166">
        <v>13</v>
      </c>
      <c r="R1530" s="166">
        <v>1</v>
      </c>
      <c r="S1530" s="166">
        <v>1</v>
      </c>
      <c r="T1530" s="20"/>
      <c r="U1530" s="20"/>
      <c r="V1530" s="20"/>
      <c r="W1530" s="20"/>
      <c r="X1530" s="20"/>
      <c r="Y1530" s="20"/>
      <c r="Z1530" s="6"/>
      <c r="AA1530" s="6"/>
      <c r="AB1530" s="111"/>
      <c r="AC1530" s="24"/>
      <c r="AI1530" s="111"/>
      <c r="AM1530" s="111"/>
    </row>
    <row r="1531" spans="1:39" x14ac:dyDescent="0.25">
      <c r="A1531" s="10"/>
      <c r="B1531" s="10"/>
      <c r="C1531" s="2" t="s">
        <v>841</v>
      </c>
      <c r="D1531" s="39" t="s">
        <v>906</v>
      </c>
      <c r="E1531" s="38" t="s">
        <v>34</v>
      </c>
      <c r="F1531" s="38">
        <v>1</v>
      </c>
      <c r="G1531" s="114">
        <v>0.58483590411830666</v>
      </c>
      <c r="H1531" s="114">
        <v>0.63284870352683154</v>
      </c>
      <c r="I1531" s="57" t="s">
        <v>9</v>
      </c>
      <c r="J1531" s="58">
        <v>3089.8867662399298</v>
      </c>
      <c r="K1531" s="59">
        <v>0.60461148681394905</v>
      </c>
      <c r="L1531" s="26">
        <f t="shared" si="99"/>
        <v>1.8477267081361146</v>
      </c>
      <c r="M1531" s="60">
        <v>37.967249972617381</v>
      </c>
      <c r="N1531" s="61" t="s">
        <v>29</v>
      </c>
      <c r="O1531" s="24">
        <f t="shared" si="98"/>
        <v>0</v>
      </c>
      <c r="P1531" s="163">
        <f t="shared" si="97"/>
        <v>1</v>
      </c>
      <c r="Q1531" s="166">
        <v>14</v>
      </c>
      <c r="R1531" s="166">
        <v>1</v>
      </c>
      <c r="S1531" s="166">
        <v>1</v>
      </c>
      <c r="T1531" s="20"/>
      <c r="U1531" s="20"/>
      <c r="V1531" s="20"/>
      <c r="W1531" s="20"/>
      <c r="X1531" s="20"/>
      <c r="Y1531" s="20"/>
      <c r="Z1531" s="6"/>
      <c r="AA1531" s="6"/>
      <c r="AB1531" s="111"/>
      <c r="AC1531" s="24"/>
      <c r="AI1531" s="111"/>
      <c r="AM1531" s="111"/>
    </row>
    <row r="1532" spans="1:39" x14ac:dyDescent="0.25">
      <c r="A1532" s="10"/>
      <c r="B1532" s="10"/>
      <c r="C1532" s="2" t="s">
        <v>841</v>
      </c>
      <c r="D1532" s="39" t="s">
        <v>906</v>
      </c>
      <c r="E1532" s="38" t="s">
        <v>518</v>
      </c>
      <c r="F1532" s="38">
        <v>1</v>
      </c>
      <c r="G1532" s="114">
        <v>0.62055938090305285</v>
      </c>
      <c r="H1532" s="114">
        <v>0.65619023562948797</v>
      </c>
      <c r="I1532" s="57" t="s">
        <v>9</v>
      </c>
      <c r="J1532" s="58">
        <v>3089.8867662399298</v>
      </c>
      <c r="K1532" s="59">
        <v>0.60461148681394905</v>
      </c>
      <c r="L1532" s="26">
        <f t="shared" si="99"/>
        <v>1.9605912256834221</v>
      </c>
      <c r="M1532" s="60">
        <v>38.432378847986278</v>
      </c>
      <c r="N1532" s="61" t="s">
        <v>29</v>
      </c>
      <c r="O1532" s="24">
        <f t="shared" si="98"/>
        <v>0</v>
      </c>
      <c r="P1532" s="163">
        <f t="shared" si="97"/>
        <v>1</v>
      </c>
      <c r="Q1532" s="166">
        <v>15</v>
      </c>
      <c r="R1532" s="166">
        <v>1</v>
      </c>
      <c r="S1532" s="166">
        <v>1</v>
      </c>
      <c r="T1532" s="20"/>
      <c r="U1532" s="20"/>
      <c r="V1532" s="20"/>
      <c r="W1532" s="20"/>
      <c r="X1532" s="20"/>
      <c r="Y1532" s="20"/>
      <c r="Z1532" s="6"/>
      <c r="AA1532" s="6"/>
      <c r="AB1532" s="111"/>
      <c r="AC1532" s="24"/>
      <c r="AI1532" s="111"/>
      <c r="AM1532" s="111"/>
    </row>
    <row r="1533" spans="1:39" x14ac:dyDescent="0.25">
      <c r="A1533" s="10"/>
      <c r="B1533" s="10"/>
      <c r="C1533" s="8"/>
      <c r="D1533" s="62"/>
      <c r="E1533" s="116"/>
      <c r="F1533" s="116"/>
      <c r="G1533" s="161"/>
      <c r="H1533" s="161"/>
      <c r="I1533" s="63"/>
      <c r="J1533" s="64"/>
      <c r="K1533" s="65"/>
      <c r="L1533" s="50"/>
      <c r="M1533" s="73"/>
      <c r="N1533" s="74"/>
      <c r="O1533" s="163"/>
      <c r="P1533" s="163"/>
      <c r="Q1533" s="166"/>
      <c r="R1533" s="166"/>
      <c r="S1533" s="166"/>
      <c r="T1533" s="46"/>
      <c r="U1533" s="46"/>
      <c r="V1533" s="46"/>
      <c r="W1533" s="46"/>
      <c r="X1533" s="46"/>
      <c r="Y1533" s="46"/>
      <c r="Z1533" s="17"/>
      <c r="AA1533" s="17"/>
      <c r="AB1533" s="111"/>
      <c r="AC1533" s="111"/>
      <c r="AD1533" s="43"/>
      <c r="AE1533" s="43"/>
      <c r="AF1533" s="10"/>
      <c r="AG1533" s="10"/>
      <c r="AH1533" s="10"/>
      <c r="AI1533" s="111"/>
      <c r="AJ1533" s="43"/>
      <c r="AK1533" s="43"/>
      <c r="AL1533" s="43"/>
      <c r="AM1533" s="111"/>
    </row>
    <row r="1534" spans="1:39" x14ac:dyDescent="0.25">
      <c r="A1534" s="10"/>
      <c r="B1534" s="10"/>
      <c r="C1534" s="2" t="s">
        <v>1680</v>
      </c>
      <c r="D1534" s="39" t="s">
        <v>1684</v>
      </c>
      <c r="E1534" s="38" t="s">
        <v>30</v>
      </c>
      <c r="F1534" s="38">
        <v>1</v>
      </c>
      <c r="G1534" s="114">
        <v>1.5803712395988907</v>
      </c>
      <c r="H1534" s="114">
        <v>1.4147449025020031</v>
      </c>
      <c r="I1534" s="57" t="s">
        <v>1702</v>
      </c>
      <c r="J1534" s="58">
        <v>2030.89</v>
      </c>
      <c r="K1534" s="20">
        <v>0.62109999999999999</v>
      </c>
      <c r="L1534" s="26">
        <f t="shared" si="99"/>
        <v>3.2817588412975374</v>
      </c>
      <c r="M1534" s="60">
        <v>40.08384529784076</v>
      </c>
      <c r="N1534" s="61" t="s">
        <v>29</v>
      </c>
      <c r="O1534" s="24">
        <f t="shared" si="98"/>
        <v>1</v>
      </c>
      <c r="P1534" s="163">
        <f t="shared" si="97"/>
        <v>1</v>
      </c>
      <c r="Q1534" s="166">
        <v>1</v>
      </c>
      <c r="R1534" s="166">
        <v>1</v>
      </c>
      <c r="S1534" s="166">
        <v>1</v>
      </c>
      <c r="T1534" s="27">
        <f>AVERAGE(L1534:L1550)</f>
        <v>3.3446129972769079</v>
      </c>
      <c r="U1534" s="27">
        <f>STDEVA(L1534:L1550)</f>
        <v>4.8356681469271662E-2</v>
      </c>
      <c r="V1534" s="24">
        <f>978*T1534/AA1534</f>
        <v>1635.515755668408</v>
      </c>
      <c r="W1534" s="24">
        <f>978*U1534/AA1534</f>
        <v>23.646417238473841</v>
      </c>
      <c r="X1534" s="27">
        <f>AVERAGE(M1534:M1550)</f>
        <v>39.9712099390022</v>
      </c>
      <c r="Y1534" s="27">
        <f>STDEVA(M1534:M1550)</f>
        <v>0.25838017141892189</v>
      </c>
      <c r="Z1534" s="6">
        <v>34</v>
      </c>
      <c r="AA1534" s="6">
        <v>2</v>
      </c>
      <c r="AB1534" s="111"/>
      <c r="AC1534" s="25">
        <f>SUM(O1534:O1550)</f>
        <v>2</v>
      </c>
      <c r="AD1534" s="25">
        <f>SUM(P1534:P1550)</f>
        <v>17</v>
      </c>
      <c r="AE1534" s="25">
        <f>SUM(R1534:R1550)</f>
        <v>17</v>
      </c>
      <c r="AF1534" s="23">
        <v>2</v>
      </c>
      <c r="AG1534" s="23">
        <v>17</v>
      </c>
      <c r="AH1534" s="25">
        <f>SUM(S1534:S1550)</f>
        <v>17</v>
      </c>
      <c r="AI1534" s="111"/>
      <c r="AJ1534" s="23">
        <v>1</v>
      </c>
      <c r="AM1534" s="111"/>
    </row>
    <row r="1535" spans="1:39" x14ac:dyDescent="0.25">
      <c r="A1535" s="10"/>
      <c r="B1535" s="10"/>
      <c r="C1535" s="2" t="s">
        <v>1680</v>
      </c>
      <c r="D1535" s="39" t="s">
        <v>1684</v>
      </c>
      <c r="E1535" s="38" t="s">
        <v>31</v>
      </c>
      <c r="F1535" s="38">
        <v>1</v>
      </c>
      <c r="G1535" s="114">
        <v>1.6380382015335058</v>
      </c>
      <c r="H1535" s="114">
        <v>1.4550887021475258</v>
      </c>
      <c r="I1535" s="57" t="s">
        <v>1702</v>
      </c>
      <c r="J1535" s="58">
        <v>2030.89</v>
      </c>
      <c r="K1535" s="20">
        <v>0.62109999999999999</v>
      </c>
      <c r="L1535" s="26">
        <f t="shared" si="99"/>
        <v>3.4015085921394497</v>
      </c>
      <c r="M1535" s="60">
        <v>40.232990214171224</v>
      </c>
      <c r="N1535" s="61" t="s">
        <v>29</v>
      </c>
      <c r="O1535" s="24">
        <f t="shared" si="98"/>
        <v>0</v>
      </c>
      <c r="P1535" s="163">
        <f t="shared" si="97"/>
        <v>1</v>
      </c>
      <c r="Q1535" s="166">
        <v>2</v>
      </c>
      <c r="R1535" s="166">
        <v>1</v>
      </c>
      <c r="S1535" s="166">
        <v>1</v>
      </c>
      <c r="T1535" s="20"/>
      <c r="U1535" s="20"/>
      <c r="V1535" s="20"/>
      <c r="W1535" s="20"/>
      <c r="X1535" s="20"/>
      <c r="Y1535" s="20"/>
      <c r="Z1535" s="6"/>
      <c r="AA1535" s="6"/>
      <c r="AB1535" s="111"/>
      <c r="AC1535" s="24"/>
      <c r="AI1535" s="111"/>
      <c r="AM1535" s="111"/>
    </row>
    <row r="1536" spans="1:39" x14ac:dyDescent="0.25">
      <c r="A1536" s="10"/>
      <c r="B1536" s="10"/>
      <c r="C1536" s="2" t="s">
        <v>1680</v>
      </c>
      <c r="D1536" s="39" t="s">
        <v>1684</v>
      </c>
      <c r="E1536" s="38" t="s">
        <v>32</v>
      </c>
      <c r="F1536" s="38">
        <v>1</v>
      </c>
      <c r="G1536" s="114">
        <v>1.585499565992051</v>
      </c>
      <c r="H1536" s="114">
        <v>1.4472879133686205</v>
      </c>
      <c r="I1536" s="57" t="s">
        <v>1702</v>
      </c>
      <c r="J1536" s="58">
        <v>2030.89</v>
      </c>
      <c r="K1536" s="20">
        <v>0.62109999999999999</v>
      </c>
      <c r="L1536" s="26">
        <f t="shared" si="99"/>
        <v>3.2924081938421232</v>
      </c>
      <c r="M1536" s="60">
        <v>39.704959696723762</v>
      </c>
      <c r="N1536" s="61" t="s">
        <v>29</v>
      </c>
      <c r="O1536" s="24">
        <f t="shared" si="98"/>
        <v>0</v>
      </c>
      <c r="P1536" s="163">
        <f t="shared" si="97"/>
        <v>1</v>
      </c>
      <c r="Q1536" s="166">
        <v>3</v>
      </c>
      <c r="R1536" s="166">
        <v>1</v>
      </c>
      <c r="S1536" s="166">
        <v>1</v>
      </c>
      <c r="T1536" s="20"/>
      <c r="U1536" s="20"/>
      <c r="V1536" s="20"/>
      <c r="W1536" s="20"/>
      <c r="X1536" s="20"/>
      <c r="Y1536" s="20"/>
      <c r="Z1536" s="6"/>
      <c r="AA1536" s="6"/>
      <c r="AB1536" s="111"/>
      <c r="AC1536" s="24"/>
      <c r="AI1536" s="111"/>
      <c r="AM1536" s="111"/>
    </row>
    <row r="1537" spans="1:39" x14ac:dyDescent="0.25">
      <c r="A1537" s="10"/>
      <c r="B1537" s="10"/>
      <c r="C1537" s="2" t="s">
        <v>1680</v>
      </c>
      <c r="D1537" s="39" t="s">
        <v>1684</v>
      </c>
      <c r="E1537" s="38" t="s">
        <v>33</v>
      </c>
      <c r="F1537" s="38">
        <v>1</v>
      </c>
      <c r="G1537" s="114">
        <v>1.6043815609310816</v>
      </c>
      <c r="H1537" s="114">
        <v>1.4420406373337231</v>
      </c>
      <c r="I1537" s="57" t="s">
        <v>1702</v>
      </c>
      <c r="J1537" s="58">
        <v>2030.89</v>
      </c>
      <c r="K1537" s="20">
        <v>0.62109999999999999</v>
      </c>
      <c r="L1537" s="26">
        <f t="shared" si="99"/>
        <v>3.331618065725281</v>
      </c>
      <c r="M1537" s="60">
        <v>40.005784360088548</v>
      </c>
      <c r="N1537" s="61" t="s">
        <v>29</v>
      </c>
      <c r="O1537" s="24">
        <f t="shared" si="98"/>
        <v>0</v>
      </c>
      <c r="P1537" s="163">
        <f t="shared" si="97"/>
        <v>1</v>
      </c>
      <c r="Q1537" s="166">
        <v>4</v>
      </c>
      <c r="R1537" s="166">
        <v>1</v>
      </c>
      <c r="S1537" s="166">
        <v>1</v>
      </c>
      <c r="T1537" s="20"/>
      <c r="U1537" s="20"/>
      <c r="V1537" s="20"/>
      <c r="W1537" s="20"/>
      <c r="X1537" s="20"/>
      <c r="Y1537" s="20"/>
      <c r="Z1537" s="6"/>
      <c r="AA1537" s="6"/>
      <c r="AB1537" s="111"/>
      <c r="AC1537" s="24"/>
      <c r="AI1537" s="111"/>
      <c r="AM1537" s="111"/>
    </row>
    <row r="1538" spans="1:39" x14ac:dyDescent="0.25">
      <c r="A1538" s="10"/>
      <c r="B1538" s="10"/>
      <c r="C1538" s="2" t="s">
        <v>1680</v>
      </c>
      <c r="D1538" s="39" t="s">
        <v>1684</v>
      </c>
      <c r="E1538" s="38" t="s">
        <v>34</v>
      </c>
      <c r="F1538" s="38">
        <v>1</v>
      </c>
      <c r="G1538" s="114">
        <v>1.5849891618497112</v>
      </c>
      <c r="H1538" s="114">
        <v>1.4557543520309477</v>
      </c>
      <c r="I1538" s="57" t="s">
        <v>1702</v>
      </c>
      <c r="J1538" s="58">
        <v>2030.89</v>
      </c>
      <c r="K1538" s="20">
        <v>0.62109999999999999</v>
      </c>
      <c r="L1538" s="26">
        <f t="shared" si="99"/>
        <v>3.2913483015429037</v>
      </c>
      <c r="M1538" s="60">
        <v>39.584726090848143</v>
      </c>
      <c r="N1538" s="61" t="s">
        <v>29</v>
      </c>
      <c r="O1538" s="24">
        <f t="shared" si="98"/>
        <v>0</v>
      </c>
      <c r="P1538" s="163">
        <f t="shared" si="97"/>
        <v>1</v>
      </c>
      <c r="Q1538" s="166">
        <v>5</v>
      </c>
      <c r="R1538" s="166">
        <v>1</v>
      </c>
      <c r="S1538" s="166">
        <v>1</v>
      </c>
      <c r="T1538" s="20"/>
      <c r="U1538" s="20"/>
      <c r="V1538" s="20"/>
      <c r="W1538" s="20"/>
      <c r="X1538" s="20"/>
      <c r="Y1538" s="20"/>
      <c r="Z1538" s="6"/>
      <c r="AA1538" s="6"/>
      <c r="AB1538" s="111"/>
      <c r="AC1538" s="24"/>
      <c r="AI1538" s="111"/>
      <c r="AM1538" s="111"/>
    </row>
    <row r="1539" spans="1:39" x14ac:dyDescent="0.25">
      <c r="A1539" s="10"/>
      <c r="B1539" s="10"/>
      <c r="C1539" s="2" t="s">
        <v>1680</v>
      </c>
      <c r="D1539" s="39" t="s">
        <v>1684</v>
      </c>
      <c r="E1539" s="38" t="s">
        <v>518</v>
      </c>
      <c r="F1539" s="38">
        <v>1</v>
      </c>
      <c r="G1539" s="114">
        <v>1.6240320796460177</v>
      </c>
      <c r="H1539" s="114">
        <v>1.459067204565581</v>
      </c>
      <c r="I1539" s="57" t="s">
        <v>1702</v>
      </c>
      <c r="J1539" s="58">
        <v>2030.89</v>
      </c>
      <c r="K1539" s="20">
        <v>0.62109999999999999</v>
      </c>
      <c r="L1539" s="26">
        <f t="shared" si="99"/>
        <v>3.3724238345933548</v>
      </c>
      <c r="M1539" s="60">
        <v>40.014223966141415</v>
      </c>
      <c r="N1539" s="61" t="s">
        <v>29</v>
      </c>
      <c r="O1539" s="24">
        <f t="shared" si="98"/>
        <v>0</v>
      </c>
      <c r="P1539" s="163">
        <f t="shared" si="97"/>
        <v>1</v>
      </c>
      <c r="Q1539" s="166">
        <v>6</v>
      </c>
      <c r="R1539" s="166">
        <v>1</v>
      </c>
      <c r="S1539" s="166">
        <v>1</v>
      </c>
      <c r="T1539" s="20"/>
      <c r="U1539" s="20"/>
      <c r="V1539" s="20"/>
      <c r="W1539" s="20"/>
      <c r="X1539" s="20"/>
      <c r="Y1539" s="20"/>
      <c r="Z1539" s="6"/>
      <c r="AA1539" s="6"/>
      <c r="AB1539" s="111"/>
      <c r="AC1539" s="24"/>
      <c r="AI1539" s="111"/>
      <c r="AM1539" s="111"/>
    </row>
    <row r="1540" spans="1:39" x14ac:dyDescent="0.25">
      <c r="A1540" s="10"/>
      <c r="B1540" s="10"/>
      <c r="C1540" s="2" t="s">
        <v>1680</v>
      </c>
      <c r="D1540" s="39" t="s">
        <v>1684</v>
      </c>
      <c r="E1540" s="38" t="s">
        <v>519</v>
      </c>
      <c r="F1540" s="38">
        <v>1</v>
      </c>
      <c r="G1540" s="114">
        <v>1.6249063319595354</v>
      </c>
      <c r="H1540" s="114">
        <v>1.4680513557725672</v>
      </c>
      <c r="I1540" s="57" t="s">
        <v>1702</v>
      </c>
      <c r="J1540" s="58">
        <v>2030.89</v>
      </c>
      <c r="K1540" s="20">
        <v>0.62109999999999999</v>
      </c>
      <c r="L1540" s="26">
        <f t="shared" si="99"/>
        <v>3.3742392847784264</v>
      </c>
      <c r="M1540" s="60">
        <v>39.905578280944468</v>
      </c>
      <c r="N1540" s="61" t="s">
        <v>29</v>
      </c>
      <c r="O1540" s="24">
        <f t="shared" si="98"/>
        <v>0</v>
      </c>
      <c r="P1540" s="163">
        <f t="shared" si="97"/>
        <v>1</v>
      </c>
      <c r="Q1540" s="166">
        <v>7</v>
      </c>
      <c r="R1540" s="166">
        <v>1</v>
      </c>
      <c r="S1540" s="166">
        <v>1</v>
      </c>
      <c r="T1540" s="20"/>
      <c r="U1540" s="20"/>
      <c r="V1540" s="20"/>
      <c r="W1540" s="20"/>
      <c r="X1540" s="20"/>
      <c r="Y1540" s="20"/>
      <c r="Z1540" s="6"/>
      <c r="AA1540" s="6"/>
      <c r="AB1540" s="111"/>
      <c r="AC1540" s="24"/>
      <c r="AI1540" s="111"/>
      <c r="AM1540" s="111"/>
    </row>
    <row r="1541" spans="1:39" x14ac:dyDescent="0.25">
      <c r="A1541" s="10"/>
      <c r="B1541" s="10"/>
      <c r="C1541" s="2" t="s">
        <v>1680</v>
      </c>
      <c r="D1541" s="39" t="s">
        <v>1684</v>
      </c>
      <c r="E1541" s="38" t="s">
        <v>520</v>
      </c>
      <c r="F1541" s="38">
        <v>1</v>
      </c>
      <c r="G1541" s="114">
        <v>1.5980686292893305</v>
      </c>
      <c r="H1541" s="114">
        <v>1.4571030917586241</v>
      </c>
      <c r="I1541" s="57" t="s">
        <v>1702</v>
      </c>
      <c r="J1541" s="58">
        <v>2030.89</v>
      </c>
      <c r="K1541" s="20">
        <v>0.62109999999999999</v>
      </c>
      <c r="L1541" s="26">
        <f t="shared" si="99"/>
        <v>3.3185087919605403</v>
      </c>
      <c r="M1541" s="60">
        <v>39.727143377853636</v>
      </c>
      <c r="N1541" s="61" t="s">
        <v>29</v>
      </c>
      <c r="O1541" s="24">
        <f t="shared" si="98"/>
        <v>0</v>
      </c>
      <c r="P1541" s="163">
        <f t="shared" si="97"/>
        <v>1</v>
      </c>
      <c r="Q1541" s="166">
        <v>8</v>
      </c>
      <c r="R1541" s="166">
        <v>1</v>
      </c>
      <c r="S1541" s="166">
        <v>1</v>
      </c>
      <c r="T1541" s="20"/>
      <c r="U1541" s="20"/>
      <c r="V1541" s="20"/>
      <c r="W1541" s="20"/>
      <c r="X1541" s="20"/>
      <c r="Y1541" s="20"/>
      <c r="Z1541" s="6"/>
      <c r="AA1541" s="6"/>
      <c r="AB1541" s="111"/>
      <c r="AC1541" s="24"/>
      <c r="AI1541" s="111"/>
      <c r="AM1541" s="111"/>
    </row>
    <row r="1542" spans="1:39" x14ac:dyDescent="0.25">
      <c r="A1542" s="10"/>
      <c r="B1542" s="10"/>
      <c r="C1542" s="2" t="s">
        <v>1680</v>
      </c>
      <c r="D1542" s="39" t="s">
        <v>1684</v>
      </c>
      <c r="E1542" s="38" t="s">
        <v>521</v>
      </c>
      <c r="F1542" s="38">
        <v>1</v>
      </c>
      <c r="G1542" s="114">
        <v>1.6384972082899592</v>
      </c>
      <c r="H1542" s="114">
        <v>1.4432265457625431</v>
      </c>
      <c r="I1542" s="57" t="s">
        <v>1702</v>
      </c>
      <c r="J1542" s="58">
        <v>2030.89</v>
      </c>
      <c r="K1542" s="20">
        <v>0.62109999999999999</v>
      </c>
      <c r="L1542" s="26">
        <f t="shared" si="99"/>
        <v>3.4024617539304658</v>
      </c>
      <c r="M1542" s="60">
        <v>40.395937741366069</v>
      </c>
      <c r="N1542" s="61" t="s">
        <v>29</v>
      </c>
      <c r="O1542" s="24">
        <f t="shared" si="98"/>
        <v>0</v>
      </c>
      <c r="P1542" s="163">
        <f t="shared" si="97"/>
        <v>1</v>
      </c>
      <c r="Q1542" s="166">
        <v>9</v>
      </c>
      <c r="R1542" s="166">
        <v>1</v>
      </c>
      <c r="S1542" s="166">
        <v>1</v>
      </c>
      <c r="T1542" s="20"/>
      <c r="U1542" s="20"/>
      <c r="V1542" s="20"/>
      <c r="W1542" s="20"/>
      <c r="X1542" s="20"/>
      <c r="Y1542" s="20"/>
      <c r="Z1542" s="6"/>
      <c r="AA1542" s="6"/>
      <c r="AB1542" s="111"/>
      <c r="AC1542" s="24"/>
      <c r="AI1542" s="111"/>
      <c r="AM1542" s="111"/>
    </row>
    <row r="1543" spans="1:39" x14ac:dyDescent="0.25">
      <c r="A1543" s="10"/>
      <c r="B1543" s="10"/>
      <c r="C1543" s="2" t="s">
        <v>1680</v>
      </c>
      <c r="D1543" s="39" t="s">
        <v>1686</v>
      </c>
      <c r="E1543" s="38" t="s">
        <v>30</v>
      </c>
      <c r="F1543" s="38">
        <v>1</v>
      </c>
      <c r="G1543" s="114">
        <v>1.6025342996490268</v>
      </c>
      <c r="H1543" s="114">
        <v>1.4614146341463414</v>
      </c>
      <c r="I1543" s="57" t="s">
        <v>1702</v>
      </c>
      <c r="J1543" s="58">
        <v>2030.89</v>
      </c>
      <c r="K1543" s="20">
        <v>0.62109999999999999</v>
      </c>
      <c r="L1543" s="26">
        <f t="shared" si="99"/>
        <v>3.3277820897895829</v>
      </c>
      <c r="M1543" s="60">
        <v>39.723943518278801</v>
      </c>
      <c r="N1543" s="61" t="s">
        <v>29</v>
      </c>
      <c r="O1543" s="24">
        <f t="shared" si="98"/>
        <v>1</v>
      </c>
      <c r="P1543" s="163">
        <f t="shared" si="97"/>
        <v>1</v>
      </c>
      <c r="Q1543" s="166">
        <v>10</v>
      </c>
      <c r="R1543" s="166">
        <v>1</v>
      </c>
      <c r="S1543" s="166">
        <v>1</v>
      </c>
      <c r="T1543" s="20"/>
      <c r="U1543" s="20"/>
      <c r="V1543" s="20"/>
      <c r="W1543" s="20"/>
      <c r="X1543" s="20"/>
      <c r="Y1543" s="20"/>
      <c r="Z1543" s="6"/>
      <c r="AA1543" s="6"/>
      <c r="AB1543" s="111"/>
      <c r="AC1543" s="24"/>
      <c r="AI1543" s="111"/>
      <c r="AM1543" s="111"/>
    </row>
    <row r="1544" spans="1:39" x14ac:dyDescent="0.25">
      <c r="A1544" s="10"/>
      <c r="B1544" s="10"/>
      <c r="C1544" s="2" t="s">
        <v>1680</v>
      </c>
      <c r="D1544" s="39" t="s">
        <v>1686</v>
      </c>
      <c r="E1544" s="38" t="s">
        <v>31</v>
      </c>
      <c r="F1544" s="38">
        <v>1</v>
      </c>
      <c r="G1544" s="114">
        <v>1.6096923839120838</v>
      </c>
      <c r="H1544" s="114">
        <v>1.4658201606633843</v>
      </c>
      <c r="I1544" s="57" t="s">
        <v>1702</v>
      </c>
      <c r="J1544" s="58">
        <v>2030.89</v>
      </c>
      <c r="K1544" s="20">
        <v>0.62109999999999999</v>
      </c>
      <c r="L1544" s="26">
        <f t="shared" si="99"/>
        <v>3.3426463860564541</v>
      </c>
      <c r="M1544" s="60">
        <v>39.75214779745636</v>
      </c>
      <c r="N1544" s="61" t="s">
        <v>29</v>
      </c>
      <c r="O1544" s="24">
        <f t="shared" si="98"/>
        <v>0</v>
      </c>
      <c r="P1544" s="163">
        <f t="shared" si="97"/>
        <v>1</v>
      </c>
      <c r="Q1544" s="166">
        <v>11</v>
      </c>
      <c r="R1544" s="166">
        <v>1</v>
      </c>
      <c r="S1544" s="166">
        <v>1</v>
      </c>
      <c r="T1544" s="20"/>
      <c r="U1544" s="20"/>
      <c r="V1544" s="20"/>
      <c r="W1544" s="20"/>
      <c r="X1544" s="20"/>
      <c r="Y1544" s="20"/>
      <c r="Z1544" s="6"/>
      <c r="AA1544" s="6"/>
      <c r="AB1544" s="111"/>
      <c r="AC1544" s="24"/>
      <c r="AI1544" s="111"/>
      <c r="AM1544" s="111"/>
    </row>
    <row r="1545" spans="1:39" x14ac:dyDescent="0.25">
      <c r="A1545" s="10"/>
      <c r="B1545" s="10"/>
      <c r="C1545" s="2" t="s">
        <v>1680</v>
      </c>
      <c r="D1545" s="39" t="s">
        <v>1686</v>
      </c>
      <c r="E1545" s="38" t="s">
        <v>32</v>
      </c>
      <c r="F1545" s="38">
        <v>1</v>
      </c>
      <c r="G1545" s="114">
        <v>1.6029357629302412</v>
      </c>
      <c r="H1545" s="114">
        <v>1.4392671453330035</v>
      </c>
      <c r="I1545" s="57" t="s">
        <v>1702</v>
      </c>
      <c r="J1545" s="58">
        <v>2030.89</v>
      </c>
      <c r="K1545" s="20">
        <v>0.62109999999999999</v>
      </c>
      <c r="L1545" s="26">
        <f t="shared" si="99"/>
        <v>3.3286157582590978</v>
      </c>
      <c r="M1545" s="60">
        <v>40.025617322993078</v>
      </c>
      <c r="N1545" s="61" t="s">
        <v>29</v>
      </c>
      <c r="O1545" s="24">
        <f t="shared" si="98"/>
        <v>0</v>
      </c>
      <c r="P1545" s="163">
        <f t="shared" si="97"/>
        <v>1</v>
      </c>
      <c r="Q1545" s="166">
        <v>12</v>
      </c>
      <c r="R1545" s="166">
        <v>1</v>
      </c>
      <c r="S1545" s="166">
        <v>1</v>
      </c>
      <c r="T1545" s="20"/>
      <c r="U1545" s="20"/>
      <c r="V1545" s="20"/>
      <c r="W1545" s="20"/>
      <c r="X1545" s="20"/>
      <c r="Y1545" s="20"/>
      <c r="Z1545" s="6"/>
      <c r="AA1545" s="6"/>
      <c r="AB1545" s="111"/>
      <c r="AC1545" s="24"/>
      <c r="AI1545" s="111"/>
      <c r="AM1545" s="111"/>
    </row>
    <row r="1546" spans="1:39" x14ac:dyDescent="0.25">
      <c r="A1546" s="10"/>
      <c r="B1546" s="10"/>
      <c r="C1546" s="2" t="s">
        <v>1680</v>
      </c>
      <c r="D1546" s="39" t="s">
        <v>1686</v>
      </c>
      <c r="E1546" s="38" t="s">
        <v>33</v>
      </c>
      <c r="F1546" s="38">
        <v>1</v>
      </c>
      <c r="G1546" s="114">
        <v>1.5894980337728428</v>
      </c>
      <c r="H1546" s="114">
        <v>1.434480999744963</v>
      </c>
      <c r="I1546" s="57" t="s">
        <v>1702</v>
      </c>
      <c r="J1546" s="58">
        <v>2030.89</v>
      </c>
      <c r="K1546" s="20">
        <v>0.62109999999999999</v>
      </c>
      <c r="L1546" s="26">
        <f t="shared" si="99"/>
        <v>3.3007113106430768</v>
      </c>
      <c r="M1546" s="60">
        <v>39.926955813127243</v>
      </c>
      <c r="N1546" s="61" t="s">
        <v>29</v>
      </c>
      <c r="O1546" s="24">
        <f t="shared" si="98"/>
        <v>0</v>
      </c>
      <c r="P1546" s="163">
        <f t="shared" si="97"/>
        <v>1</v>
      </c>
      <c r="Q1546" s="166">
        <v>13</v>
      </c>
      <c r="R1546" s="166">
        <v>1</v>
      </c>
      <c r="S1546" s="166">
        <v>1</v>
      </c>
      <c r="T1546" s="20"/>
      <c r="U1546" s="20"/>
      <c r="V1546" s="20"/>
      <c r="W1546" s="20"/>
      <c r="X1546" s="20"/>
      <c r="Y1546" s="20"/>
      <c r="Z1546" s="6"/>
      <c r="AA1546" s="6"/>
      <c r="AB1546" s="111"/>
      <c r="AC1546" s="24"/>
      <c r="AI1546" s="111"/>
      <c r="AM1546" s="111"/>
    </row>
    <row r="1547" spans="1:39" x14ac:dyDescent="0.25">
      <c r="A1547" s="10"/>
      <c r="B1547" s="10"/>
      <c r="C1547" s="2" t="s">
        <v>1680</v>
      </c>
      <c r="D1547" s="39" t="s">
        <v>1686</v>
      </c>
      <c r="E1547" s="38" t="s">
        <v>34</v>
      </c>
      <c r="F1547" s="38">
        <v>1</v>
      </c>
      <c r="G1547" s="114">
        <v>1.5889136904761905</v>
      </c>
      <c r="H1547" s="114">
        <v>1.4430316629269506</v>
      </c>
      <c r="I1547" s="57" t="s">
        <v>1702</v>
      </c>
      <c r="J1547" s="58">
        <v>2030.89</v>
      </c>
      <c r="K1547" s="20">
        <v>0.62109999999999999</v>
      </c>
      <c r="L1547" s="26">
        <f t="shared" si="99"/>
        <v>3.2994978781709512</v>
      </c>
      <c r="M1547" s="60">
        <v>39.804273307167037</v>
      </c>
      <c r="N1547" s="61" t="s">
        <v>29</v>
      </c>
      <c r="O1547" s="24">
        <f t="shared" si="98"/>
        <v>0</v>
      </c>
      <c r="P1547" s="163">
        <f t="shared" si="97"/>
        <v>1</v>
      </c>
      <c r="Q1547" s="166">
        <v>14</v>
      </c>
      <c r="R1547" s="166">
        <v>1</v>
      </c>
      <c r="S1547" s="166">
        <v>1</v>
      </c>
      <c r="T1547" s="20"/>
      <c r="U1547" s="20"/>
      <c r="V1547" s="20"/>
      <c r="W1547" s="20"/>
      <c r="X1547" s="20"/>
      <c r="Y1547" s="20"/>
      <c r="Z1547" s="6"/>
      <c r="AA1547" s="6"/>
      <c r="AB1547" s="111"/>
      <c r="AC1547" s="24"/>
      <c r="AI1547" s="111"/>
      <c r="AM1547" s="111"/>
    </row>
    <row r="1548" spans="1:39" x14ac:dyDescent="0.25">
      <c r="A1548" s="10"/>
      <c r="B1548" s="10"/>
      <c r="C1548" s="2" t="s">
        <v>1680</v>
      </c>
      <c r="D1548" s="39" t="s">
        <v>1686</v>
      </c>
      <c r="E1548" s="38" t="s">
        <v>518</v>
      </c>
      <c r="F1548" s="38">
        <v>1</v>
      </c>
      <c r="G1548" s="114">
        <v>1.6181538748137108</v>
      </c>
      <c r="H1548" s="114">
        <v>1.4561932042670882</v>
      </c>
      <c r="I1548" s="57" t="s">
        <v>1702</v>
      </c>
      <c r="J1548" s="58">
        <v>2030.89</v>
      </c>
      <c r="K1548" s="20">
        <v>0.62109999999999999</v>
      </c>
      <c r="L1548" s="26">
        <f t="shared" si="99"/>
        <v>3.3602173034973593</v>
      </c>
      <c r="M1548" s="60">
        <v>39.982156699824735</v>
      </c>
      <c r="N1548" s="61" t="s">
        <v>29</v>
      </c>
      <c r="O1548" s="24">
        <f t="shared" si="98"/>
        <v>0</v>
      </c>
      <c r="P1548" s="163">
        <f t="shared" si="97"/>
        <v>1</v>
      </c>
      <c r="Q1548" s="166">
        <v>15</v>
      </c>
      <c r="R1548" s="166">
        <v>1</v>
      </c>
      <c r="S1548" s="166">
        <v>1</v>
      </c>
      <c r="T1548" s="20"/>
      <c r="U1548" s="20"/>
      <c r="V1548" s="20"/>
      <c r="W1548" s="20"/>
      <c r="X1548" s="20"/>
      <c r="Y1548" s="20"/>
      <c r="Z1548" s="6"/>
      <c r="AA1548" s="6"/>
      <c r="AB1548" s="111"/>
      <c r="AC1548" s="24"/>
      <c r="AI1548" s="111"/>
      <c r="AM1548" s="111"/>
    </row>
    <row r="1549" spans="1:39" x14ac:dyDescent="0.25">
      <c r="A1549" s="10"/>
      <c r="B1549" s="10"/>
      <c r="C1549" s="2" t="s">
        <v>1680</v>
      </c>
      <c r="D1549" s="39" t="s">
        <v>1686</v>
      </c>
      <c r="E1549" s="38" t="s">
        <v>519</v>
      </c>
      <c r="F1549" s="38">
        <v>1</v>
      </c>
      <c r="G1549" s="114">
        <v>1.6242499879998078</v>
      </c>
      <c r="H1549" s="114">
        <v>1.455707903250655</v>
      </c>
      <c r="I1549" s="57" t="s">
        <v>1702</v>
      </c>
      <c r="J1549" s="58">
        <v>2030.89</v>
      </c>
      <c r="K1549" s="20">
        <v>0.62109999999999999</v>
      </c>
      <c r="L1549" s="26">
        <f t="shared" si="99"/>
        <v>3.3728763375551432</v>
      </c>
      <c r="M1549" s="60">
        <v>40.061461713134605</v>
      </c>
      <c r="N1549" s="61" t="s">
        <v>29</v>
      </c>
      <c r="O1549" s="24">
        <f t="shared" si="98"/>
        <v>0</v>
      </c>
      <c r="P1549" s="163">
        <f t="shared" si="97"/>
        <v>1</v>
      </c>
      <c r="Q1549" s="166">
        <v>16</v>
      </c>
      <c r="R1549" s="166">
        <v>1</v>
      </c>
      <c r="S1549" s="166">
        <v>1</v>
      </c>
      <c r="T1549" s="20"/>
      <c r="U1549" s="20"/>
      <c r="V1549" s="20"/>
      <c r="W1549" s="20"/>
      <c r="X1549" s="20"/>
      <c r="Y1549" s="20"/>
      <c r="Z1549" s="6"/>
      <c r="AA1549" s="6"/>
      <c r="AB1549" s="111"/>
      <c r="AC1549" s="24"/>
      <c r="AI1549" s="111"/>
      <c r="AM1549" s="111"/>
    </row>
    <row r="1550" spans="1:39" x14ac:dyDescent="0.25">
      <c r="A1550" s="10"/>
      <c r="B1550" s="10"/>
      <c r="C1550" s="2" t="s">
        <v>1680</v>
      </c>
      <c r="D1550" s="39" t="s">
        <v>1686</v>
      </c>
      <c r="E1550" s="38" t="s">
        <v>520</v>
      </c>
      <c r="F1550" s="38">
        <v>1</v>
      </c>
      <c r="G1550" s="114">
        <v>1.666108291865793</v>
      </c>
      <c r="H1550" s="114">
        <v>1.4536157400197269</v>
      </c>
      <c r="I1550" s="57" t="s">
        <v>1702</v>
      </c>
      <c r="J1550" s="58">
        <v>2030.89</v>
      </c>
      <c r="K1550" s="20">
        <v>0.62109999999999999</v>
      </c>
      <c r="L1550" s="26">
        <f t="shared" si="99"/>
        <v>3.4597982299256853</v>
      </c>
      <c r="M1550" s="60">
        <v>40.578823765077566</v>
      </c>
      <c r="N1550" s="61" t="s">
        <v>29</v>
      </c>
      <c r="O1550" s="24">
        <f t="shared" si="98"/>
        <v>0</v>
      </c>
      <c r="P1550" s="163">
        <f t="shared" si="97"/>
        <v>1</v>
      </c>
      <c r="Q1550" s="166">
        <v>17</v>
      </c>
      <c r="R1550" s="166">
        <v>1</v>
      </c>
      <c r="S1550" s="166">
        <v>1</v>
      </c>
      <c r="T1550" s="20"/>
      <c r="U1550" s="20"/>
      <c r="V1550" s="20"/>
      <c r="W1550" s="20"/>
      <c r="X1550" s="20"/>
      <c r="Y1550" s="20"/>
      <c r="Z1550" s="6"/>
      <c r="AA1550" s="6"/>
      <c r="AB1550" s="111"/>
      <c r="AC1550" s="24"/>
      <c r="AI1550" s="111"/>
      <c r="AM1550" s="111"/>
    </row>
    <row r="1551" spans="1:39" x14ac:dyDescent="0.25">
      <c r="A1551" s="10"/>
      <c r="B1551" s="10"/>
      <c r="C1551" s="8"/>
      <c r="D1551" s="62"/>
      <c r="E1551" s="62"/>
      <c r="F1551" s="62"/>
      <c r="G1551" s="81"/>
      <c r="H1551" s="81"/>
      <c r="I1551" s="63"/>
      <c r="J1551" s="64"/>
      <c r="K1551" s="65"/>
      <c r="L1551" s="50"/>
      <c r="M1551" s="73"/>
      <c r="N1551" s="74"/>
      <c r="O1551" s="163"/>
      <c r="P1551" s="163"/>
      <c r="Q1551" s="169"/>
      <c r="R1551" s="169"/>
      <c r="S1551" s="169"/>
      <c r="T1551" s="93"/>
      <c r="U1551" s="93"/>
      <c r="V1551" s="93"/>
      <c r="W1551" s="93"/>
      <c r="X1551" s="93"/>
      <c r="Y1551" s="93"/>
      <c r="Z1551" s="97"/>
      <c r="AA1551" s="97"/>
      <c r="AB1551" s="111"/>
      <c r="AC1551" s="112"/>
      <c r="AD1551" s="112"/>
      <c r="AE1551" s="112"/>
      <c r="AF1551" s="112"/>
      <c r="AG1551" s="112"/>
      <c r="AH1551" s="112"/>
      <c r="AI1551" s="111"/>
      <c r="AJ1551" s="112"/>
      <c r="AK1551" s="112"/>
      <c r="AL1551" s="112"/>
      <c r="AM1551" s="111"/>
    </row>
    <row r="1552" spans="1:39" x14ac:dyDescent="0.25">
      <c r="A1552" s="10"/>
      <c r="B1552" s="10"/>
      <c r="C1552" s="2" t="s">
        <v>704</v>
      </c>
      <c r="D1552" t="s">
        <v>512</v>
      </c>
      <c r="E1552" s="38" t="s">
        <v>30</v>
      </c>
      <c r="F1552" s="38">
        <v>1</v>
      </c>
      <c r="G1552" s="41">
        <v>2.786</v>
      </c>
      <c r="H1552" s="41">
        <v>2.7487482346899474</v>
      </c>
      <c r="I1552" s="57" t="s">
        <v>12</v>
      </c>
      <c r="J1552" s="58">
        <v>1696.80766954417</v>
      </c>
      <c r="K1552" s="59">
        <v>0.61279470700705407</v>
      </c>
      <c r="L1552" s="26">
        <f t="shared" si="99"/>
        <v>4.833646387883495</v>
      </c>
      <c r="M1552" s="60">
        <v>38.98809067739343</v>
      </c>
      <c r="N1552" t="s">
        <v>14</v>
      </c>
      <c r="O1552" s="24">
        <f t="shared" si="98"/>
        <v>1</v>
      </c>
      <c r="P1552" s="163">
        <f t="shared" si="97"/>
        <v>1</v>
      </c>
      <c r="Q1552" s="166">
        <v>1</v>
      </c>
      <c r="R1552" s="166">
        <v>1</v>
      </c>
      <c r="S1552" s="166"/>
      <c r="T1552" s="27">
        <f>AVERAGE(L1552:L1633)</f>
        <v>4.8896913446104593</v>
      </c>
      <c r="U1552" s="27">
        <f>STDEVA(L1552:L1633)</f>
        <v>0.1595784954448112</v>
      </c>
      <c r="V1552" s="24">
        <f>978*T1552/AA1552</f>
        <v>1195.5295337572572</v>
      </c>
      <c r="W1552" s="24">
        <f>978*U1552/AA1552</f>
        <v>39.01694213625634</v>
      </c>
      <c r="X1552" s="27">
        <f>AVERAGE(M1552:M1633)</f>
        <v>39.023140989568304</v>
      </c>
      <c r="Y1552" s="27">
        <f>STDEVA(M1552:M1633)</f>
        <v>0.29231475025224801</v>
      </c>
      <c r="Z1552" s="6">
        <v>68</v>
      </c>
      <c r="AA1552" s="6">
        <v>4</v>
      </c>
      <c r="AB1552" s="111"/>
      <c r="AC1552" s="25">
        <f>SUM(O1552:O1633)</f>
        <v>11</v>
      </c>
      <c r="AD1552" s="25">
        <f>SUM(P1552:P1633)</f>
        <v>49</v>
      </c>
      <c r="AE1552" s="25">
        <f>SUM(R1552:R1633)</f>
        <v>82</v>
      </c>
      <c r="AF1552" s="24">
        <v>7</v>
      </c>
      <c r="AG1552" s="23">
        <v>46</v>
      </c>
      <c r="AH1552" s="25">
        <f>SUM(S1552:S1633)</f>
        <v>73</v>
      </c>
      <c r="AI1552" s="111"/>
      <c r="AK1552" s="23">
        <v>1</v>
      </c>
      <c r="AM1552" s="111"/>
    </row>
    <row r="1553" spans="1:39" x14ac:dyDescent="0.25">
      <c r="A1553" s="10"/>
      <c r="B1553" s="10"/>
      <c r="C1553" s="2" t="s">
        <v>704</v>
      </c>
      <c r="D1553" t="s">
        <v>512</v>
      </c>
      <c r="E1553" s="38" t="s">
        <v>30</v>
      </c>
      <c r="F1553" s="38">
        <v>2</v>
      </c>
      <c r="G1553" s="41">
        <v>2.7629999999999999</v>
      </c>
      <c r="H1553" s="41">
        <v>2.73491961414791</v>
      </c>
      <c r="I1553" s="57" t="s">
        <v>12</v>
      </c>
      <c r="J1553" s="58">
        <v>1696.80766954417</v>
      </c>
      <c r="K1553" s="59">
        <v>0.61279470700705407</v>
      </c>
      <c r="L1553" s="26">
        <f t="shared" si="99"/>
        <v>4.7937419130373629</v>
      </c>
      <c r="M1553" s="60">
        <v>38.923709651670322</v>
      </c>
      <c r="N1553" t="s">
        <v>14</v>
      </c>
      <c r="O1553" s="24">
        <f t="shared" ref="O1553:O1616" si="100">IF(D1553=D1552,0,1)</f>
        <v>0</v>
      </c>
      <c r="P1553" s="163">
        <f t="shared" si="97"/>
        <v>0</v>
      </c>
      <c r="Q1553" s="166">
        <v>2</v>
      </c>
      <c r="R1553" s="166">
        <v>1</v>
      </c>
      <c r="S1553" s="166"/>
      <c r="T1553" s="20"/>
      <c r="U1553" s="20"/>
      <c r="V1553" s="20"/>
      <c r="W1553" s="20"/>
      <c r="X1553" s="20"/>
      <c r="Y1553" s="20"/>
      <c r="Z1553" s="6"/>
      <c r="AA1553" s="6"/>
      <c r="AB1553" s="111"/>
      <c r="AC1553" s="24"/>
      <c r="AI1553" s="111"/>
      <c r="AM1553" s="111"/>
    </row>
    <row r="1554" spans="1:39" x14ac:dyDescent="0.25">
      <c r="A1554" s="10"/>
      <c r="B1554" s="10"/>
      <c r="C1554" s="2" t="s">
        <v>704</v>
      </c>
      <c r="D1554" t="s">
        <v>512</v>
      </c>
      <c r="E1554" s="38" t="s">
        <v>30</v>
      </c>
      <c r="F1554" s="38">
        <v>3</v>
      </c>
      <c r="G1554" s="41">
        <v>2.72</v>
      </c>
      <c r="H1554" s="41">
        <v>2.7551071562852489</v>
      </c>
      <c r="I1554" s="57" t="s">
        <v>12</v>
      </c>
      <c r="J1554" s="58">
        <v>1696.80766954417</v>
      </c>
      <c r="K1554" s="59">
        <v>0.61279470700705407</v>
      </c>
      <c r="L1554" s="26">
        <f t="shared" si="99"/>
        <v>4.7191378948467717</v>
      </c>
      <c r="M1554" s="60">
        <v>38.464166307254807</v>
      </c>
      <c r="N1554" t="s">
        <v>14</v>
      </c>
      <c r="O1554" s="24">
        <f t="shared" si="100"/>
        <v>0</v>
      </c>
      <c r="P1554" s="163">
        <f t="shared" ref="P1554:P1617" si="101">IF(F1554=1,1,0)</f>
        <v>0</v>
      </c>
      <c r="Q1554" s="166">
        <v>3</v>
      </c>
      <c r="R1554" s="166">
        <v>1</v>
      </c>
      <c r="S1554" s="166"/>
      <c r="T1554" s="20"/>
      <c r="U1554" s="20"/>
      <c r="V1554" s="20"/>
      <c r="W1554" s="20"/>
      <c r="X1554" s="20"/>
      <c r="Y1554" s="20"/>
      <c r="Z1554" s="6"/>
      <c r="AA1554" s="6"/>
      <c r="AB1554" s="111"/>
      <c r="AC1554" s="24"/>
      <c r="AD1554" s="25"/>
      <c r="AI1554" s="111"/>
      <c r="AM1554" s="111"/>
    </row>
    <row r="1555" spans="1:39" x14ac:dyDescent="0.25">
      <c r="A1555" s="10"/>
      <c r="B1555" s="10"/>
      <c r="C1555" s="2" t="s">
        <v>704</v>
      </c>
      <c r="D1555" t="s">
        <v>512</v>
      </c>
      <c r="E1555" s="38" t="s">
        <v>31</v>
      </c>
      <c r="F1555" s="38">
        <v>1</v>
      </c>
      <c r="G1555" s="41">
        <v>2.8969999999999998</v>
      </c>
      <c r="H1555" s="41">
        <v>2.8460013218770652</v>
      </c>
      <c r="I1555" s="57" t="s">
        <v>12</v>
      </c>
      <c r="J1555" s="58">
        <v>1696.80766954417</v>
      </c>
      <c r="K1555" s="59">
        <v>0.61279470700705407</v>
      </c>
      <c r="L1555" s="26">
        <f t="shared" si="99"/>
        <v>5.0262288534452555</v>
      </c>
      <c r="M1555" s="60">
        <v>39.073220936701439</v>
      </c>
      <c r="N1555" t="s">
        <v>14</v>
      </c>
      <c r="O1555" s="24">
        <f t="shared" si="100"/>
        <v>0</v>
      </c>
      <c r="P1555" s="163">
        <f t="shared" si="101"/>
        <v>1</v>
      </c>
      <c r="Q1555" s="166">
        <v>4</v>
      </c>
      <c r="R1555" s="166">
        <v>1</v>
      </c>
      <c r="S1555" s="166"/>
      <c r="T1555" s="20"/>
      <c r="U1555" s="20"/>
      <c r="V1555" s="20"/>
      <c r="W1555" s="20"/>
      <c r="X1555" s="20"/>
      <c r="Y1555" s="20"/>
      <c r="Z1555" s="6"/>
      <c r="AA1555" s="6"/>
      <c r="AB1555" s="111"/>
      <c r="AC1555" s="24"/>
      <c r="AI1555" s="111"/>
      <c r="AM1555" s="111"/>
    </row>
    <row r="1556" spans="1:39" x14ac:dyDescent="0.25">
      <c r="A1556" s="10"/>
      <c r="B1556" s="10"/>
      <c r="C1556" s="2" t="s">
        <v>704</v>
      </c>
      <c r="D1556" t="s">
        <v>512</v>
      </c>
      <c r="E1556" s="38" t="s">
        <v>31</v>
      </c>
      <c r="F1556" s="38">
        <v>2</v>
      </c>
      <c r="G1556" s="41">
        <v>2.8090000000000002</v>
      </c>
      <c r="H1556" s="41">
        <v>2.8216855087358681</v>
      </c>
      <c r="I1556" s="57" t="s">
        <v>12</v>
      </c>
      <c r="J1556" s="58">
        <v>1696.80766954417</v>
      </c>
      <c r="K1556" s="59">
        <v>0.61279470700705407</v>
      </c>
      <c r="L1556" s="26">
        <f t="shared" si="99"/>
        <v>4.8735508627296253</v>
      </c>
      <c r="M1556" s="60">
        <v>38.630619318781235</v>
      </c>
      <c r="N1556" t="s">
        <v>14</v>
      </c>
      <c r="O1556" s="24">
        <f t="shared" si="100"/>
        <v>0</v>
      </c>
      <c r="P1556" s="163">
        <f t="shared" si="101"/>
        <v>0</v>
      </c>
      <c r="Q1556" s="166">
        <v>5</v>
      </c>
      <c r="R1556" s="166">
        <v>1</v>
      </c>
      <c r="S1556" s="166"/>
      <c r="T1556" s="20"/>
      <c r="U1556" s="20"/>
      <c r="V1556" s="20"/>
      <c r="W1556" s="20"/>
      <c r="X1556" s="20"/>
      <c r="Y1556" s="20"/>
      <c r="Z1556" s="6"/>
      <c r="AA1556" s="6"/>
      <c r="AB1556" s="111"/>
      <c r="AC1556" s="24"/>
      <c r="AI1556" s="111"/>
      <c r="AM1556" s="111"/>
    </row>
    <row r="1557" spans="1:39" x14ac:dyDescent="0.25">
      <c r="A1557" s="10"/>
      <c r="B1557" s="10"/>
      <c r="C1557" s="2" t="s">
        <v>704</v>
      </c>
      <c r="D1557" t="s">
        <v>512</v>
      </c>
      <c r="E1557" s="38" t="s">
        <v>31</v>
      </c>
      <c r="F1557" s="38">
        <v>3</v>
      </c>
      <c r="G1557" s="41">
        <v>2.8889999999999998</v>
      </c>
      <c r="H1557" s="41">
        <v>2.8575937381643732</v>
      </c>
      <c r="I1557" s="57" t="s">
        <v>12</v>
      </c>
      <c r="J1557" s="58">
        <v>1696.80766954417</v>
      </c>
      <c r="K1557" s="59">
        <v>0.61279470700705407</v>
      </c>
      <c r="L1557" s="26">
        <f t="shared" si="99"/>
        <v>5.0123490361074721</v>
      </c>
      <c r="M1557" s="60">
        <v>38.93790750521493</v>
      </c>
      <c r="N1557" t="s">
        <v>14</v>
      </c>
      <c r="O1557" s="24">
        <f t="shared" si="100"/>
        <v>0</v>
      </c>
      <c r="P1557" s="163">
        <f t="shared" si="101"/>
        <v>0</v>
      </c>
      <c r="Q1557" s="166">
        <v>6</v>
      </c>
      <c r="R1557" s="166">
        <v>1</v>
      </c>
      <c r="S1557" s="166"/>
      <c r="T1557" s="20"/>
      <c r="U1557" s="20"/>
      <c r="V1557" s="20"/>
      <c r="W1557" s="20"/>
      <c r="X1557" s="20"/>
      <c r="Y1557" s="20"/>
      <c r="Z1557" s="6"/>
      <c r="AA1557" s="6"/>
      <c r="AB1557" s="111"/>
      <c r="AC1557" s="24"/>
      <c r="AI1557" s="111"/>
      <c r="AM1557" s="111"/>
    </row>
    <row r="1558" spans="1:39" x14ac:dyDescent="0.25">
      <c r="A1558" s="10"/>
      <c r="B1558" s="10"/>
      <c r="C1558" s="2" t="s">
        <v>704</v>
      </c>
      <c r="D1558" t="s">
        <v>512</v>
      </c>
      <c r="E1558" s="38" t="s">
        <v>32</v>
      </c>
      <c r="F1558" s="38">
        <v>1</v>
      </c>
      <c r="G1558" s="41">
        <v>2.8490000000000002</v>
      </c>
      <c r="H1558" s="41">
        <v>2.8456473067298824</v>
      </c>
      <c r="I1558" s="57" t="s">
        <v>12</v>
      </c>
      <c r="J1558" s="58">
        <v>1696.80766954417</v>
      </c>
      <c r="K1558" s="59">
        <v>0.61279470700705407</v>
      </c>
      <c r="L1558" s="26">
        <f t="shared" si="99"/>
        <v>4.9429499494185487</v>
      </c>
      <c r="M1558" s="60">
        <v>38.743995970903292</v>
      </c>
      <c r="N1558" t="s">
        <v>14</v>
      </c>
      <c r="O1558" s="24">
        <f t="shared" si="100"/>
        <v>0</v>
      </c>
      <c r="P1558" s="163">
        <f t="shared" si="101"/>
        <v>1</v>
      </c>
      <c r="Q1558" s="166">
        <v>7</v>
      </c>
      <c r="R1558" s="166">
        <v>1</v>
      </c>
      <c r="S1558" s="166"/>
      <c r="T1558" s="20"/>
      <c r="U1558" s="20"/>
      <c r="V1558" s="20"/>
      <c r="W1558" s="20"/>
      <c r="X1558" s="20"/>
      <c r="Y1558" s="20"/>
      <c r="Z1558" s="6"/>
      <c r="AA1558" s="6"/>
      <c r="AB1558" s="111"/>
      <c r="AC1558" s="24"/>
      <c r="AI1558" s="111"/>
      <c r="AM1558" s="111"/>
    </row>
    <row r="1559" spans="1:39" x14ac:dyDescent="0.25">
      <c r="A1559" s="10"/>
      <c r="B1559" s="10"/>
      <c r="C1559" s="2" t="s">
        <v>704</v>
      </c>
      <c r="D1559" t="s">
        <v>512</v>
      </c>
      <c r="E1559" s="38" t="s">
        <v>32</v>
      </c>
      <c r="F1559" s="38">
        <v>2</v>
      </c>
      <c r="G1559" s="41">
        <v>2.87</v>
      </c>
      <c r="H1559" s="41">
        <v>2.8311185653464066</v>
      </c>
      <c r="I1559" s="57" t="s">
        <v>12</v>
      </c>
      <c r="J1559" s="58">
        <v>1696.80766954417</v>
      </c>
      <c r="K1559" s="59">
        <v>0.61279470700705407</v>
      </c>
      <c r="L1559" s="26">
        <f t="shared" si="99"/>
        <v>4.979384469930233</v>
      </c>
      <c r="M1559" s="60">
        <v>38.991635841666373</v>
      </c>
      <c r="N1559" t="s">
        <v>14</v>
      </c>
      <c r="O1559" s="24">
        <f t="shared" si="100"/>
        <v>0</v>
      </c>
      <c r="P1559" s="163">
        <f t="shared" si="101"/>
        <v>0</v>
      </c>
      <c r="Q1559" s="166">
        <v>8</v>
      </c>
      <c r="R1559" s="166">
        <v>1</v>
      </c>
      <c r="S1559" s="166"/>
      <c r="T1559" s="20"/>
      <c r="U1559" s="20"/>
      <c r="V1559" s="20"/>
      <c r="W1559" s="20"/>
      <c r="X1559" s="20"/>
      <c r="Y1559" s="20"/>
      <c r="Z1559" s="6"/>
      <c r="AA1559" s="6"/>
      <c r="AB1559" s="111"/>
      <c r="AC1559" s="24"/>
      <c r="AI1559" s="111"/>
      <c r="AM1559" s="111"/>
    </row>
    <row r="1560" spans="1:39" x14ac:dyDescent="0.25">
      <c r="A1560" s="10"/>
      <c r="B1560" s="10"/>
      <c r="C1560" s="2" t="s">
        <v>704</v>
      </c>
      <c r="D1560" t="s">
        <v>512</v>
      </c>
      <c r="E1560" s="38" t="s">
        <v>32</v>
      </c>
      <c r="F1560" s="38">
        <v>3</v>
      </c>
      <c r="G1560" s="41">
        <v>2.8719999999999999</v>
      </c>
      <c r="H1560" s="41">
        <v>2.8498514019899215</v>
      </c>
      <c r="I1560" s="57" t="s">
        <v>12</v>
      </c>
      <c r="J1560" s="58">
        <v>1696.80766954417</v>
      </c>
      <c r="K1560" s="59">
        <v>0.61279470700705407</v>
      </c>
      <c r="L1560" s="26">
        <f t="shared" si="99"/>
        <v>4.9828544242646791</v>
      </c>
      <c r="M1560" s="60">
        <v>38.874599223102649</v>
      </c>
      <c r="N1560" t="s">
        <v>14</v>
      </c>
      <c r="O1560" s="24">
        <f t="shared" si="100"/>
        <v>0</v>
      </c>
      <c r="P1560" s="163">
        <f t="shared" si="101"/>
        <v>0</v>
      </c>
      <c r="Q1560" s="166">
        <v>9</v>
      </c>
      <c r="R1560" s="166">
        <v>1</v>
      </c>
      <c r="S1560" s="166"/>
      <c r="T1560" s="20"/>
      <c r="U1560" s="20"/>
      <c r="V1560" s="20"/>
      <c r="W1560" s="20"/>
      <c r="X1560" s="20"/>
      <c r="Y1560" s="20"/>
      <c r="Z1560" s="6"/>
      <c r="AA1560" s="6"/>
      <c r="AB1560" s="111"/>
      <c r="AC1560" s="24"/>
      <c r="AI1560" s="111"/>
      <c r="AM1560" s="111"/>
    </row>
    <row r="1561" spans="1:39" x14ac:dyDescent="0.25">
      <c r="A1561" s="10"/>
      <c r="B1561" s="10"/>
      <c r="C1561" s="2" t="s">
        <v>704</v>
      </c>
      <c r="D1561" s="51" t="s">
        <v>617</v>
      </c>
      <c r="E1561" s="38" t="s">
        <v>30</v>
      </c>
      <c r="F1561" s="38">
        <v>1</v>
      </c>
      <c r="G1561" s="41">
        <v>2.7622934599782329</v>
      </c>
      <c r="H1561" s="41">
        <v>2.7505249895002097</v>
      </c>
      <c r="I1561" s="57" t="s">
        <v>12</v>
      </c>
      <c r="J1561" s="58">
        <v>1696.80766954417</v>
      </c>
      <c r="K1561" s="59">
        <v>0.61279470700705407</v>
      </c>
      <c r="L1561" s="26">
        <f t="shared" si="99"/>
        <v>4.7925160822318684</v>
      </c>
      <c r="M1561" s="60">
        <v>38.805560839450436</v>
      </c>
      <c r="N1561" s="61" t="s">
        <v>29</v>
      </c>
      <c r="O1561" s="24">
        <f t="shared" si="100"/>
        <v>1</v>
      </c>
      <c r="P1561" s="163">
        <f t="shared" si="101"/>
        <v>1</v>
      </c>
      <c r="Q1561" s="166">
        <v>10</v>
      </c>
      <c r="R1561" s="166">
        <v>1</v>
      </c>
      <c r="S1561" s="166">
        <v>1</v>
      </c>
      <c r="T1561" s="20"/>
      <c r="U1561" s="20"/>
      <c r="V1561" s="20"/>
      <c r="W1561" s="20"/>
      <c r="X1561" s="20"/>
      <c r="Y1561" s="20"/>
      <c r="AB1561" s="111"/>
      <c r="AI1561" s="111"/>
      <c r="AM1561" s="111"/>
    </row>
    <row r="1562" spans="1:39" x14ac:dyDescent="0.25">
      <c r="A1562" s="10"/>
      <c r="B1562" s="10"/>
      <c r="C1562" s="2" t="s">
        <v>704</v>
      </c>
      <c r="D1562" s="51" t="s">
        <v>617</v>
      </c>
      <c r="E1562" s="38" t="s">
        <v>30</v>
      </c>
      <c r="F1562" s="38">
        <v>2</v>
      </c>
      <c r="G1562" s="41">
        <v>2.7989496299832899</v>
      </c>
      <c r="H1562" s="41">
        <v>2.7558448640174493</v>
      </c>
      <c r="I1562" s="57" t="s">
        <v>12</v>
      </c>
      <c r="J1562" s="58">
        <v>1696.80766954417</v>
      </c>
      <c r="K1562" s="59">
        <v>0.61279470700705407</v>
      </c>
      <c r="L1562" s="26">
        <f t="shared" si="99"/>
        <v>4.85611370022849</v>
      </c>
      <c r="M1562" s="60">
        <v>39.028876719200277</v>
      </c>
      <c r="N1562" s="61" t="s">
        <v>29</v>
      </c>
      <c r="O1562" s="24">
        <f t="shared" si="100"/>
        <v>0</v>
      </c>
      <c r="P1562" s="163">
        <f t="shared" si="101"/>
        <v>0</v>
      </c>
      <c r="Q1562" s="166">
        <v>11</v>
      </c>
      <c r="R1562" s="166">
        <v>1</v>
      </c>
      <c r="S1562" s="166">
        <v>1</v>
      </c>
      <c r="T1562" s="20"/>
      <c r="U1562" s="20"/>
      <c r="V1562" s="20"/>
      <c r="W1562" s="20"/>
      <c r="X1562" s="20"/>
      <c r="Y1562" s="20"/>
      <c r="Z1562" s="6"/>
      <c r="AA1562" s="6"/>
      <c r="AB1562" s="111"/>
      <c r="AC1562" s="24"/>
      <c r="AI1562" s="111"/>
      <c r="AM1562" s="111"/>
    </row>
    <row r="1563" spans="1:39" x14ac:dyDescent="0.25">
      <c r="A1563" s="10"/>
      <c r="B1563" s="10"/>
      <c r="C1563" s="2" t="s">
        <v>704</v>
      </c>
      <c r="D1563" s="51" t="s">
        <v>617</v>
      </c>
      <c r="E1563" s="38" t="s">
        <v>30</v>
      </c>
      <c r="F1563" s="38">
        <v>3</v>
      </c>
      <c r="G1563" s="41">
        <v>2.7123485554520039</v>
      </c>
      <c r="H1563" s="41">
        <v>2.7191641871787939</v>
      </c>
      <c r="I1563" s="57" t="s">
        <v>12</v>
      </c>
      <c r="J1563" s="58">
        <v>1696.80766954417</v>
      </c>
      <c r="K1563" s="59">
        <v>0.61279470700705407</v>
      </c>
      <c r="L1563" s="26">
        <f t="shared" si="99"/>
        <v>4.7058628132597242</v>
      </c>
      <c r="M1563" s="60">
        <v>38.670473116804025</v>
      </c>
      <c r="N1563" s="61" t="s">
        <v>29</v>
      </c>
      <c r="O1563" s="24">
        <f t="shared" si="100"/>
        <v>0</v>
      </c>
      <c r="P1563" s="163">
        <f t="shared" si="101"/>
        <v>0</v>
      </c>
      <c r="Q1563" s="166">
        <v>12</v>
      </c>
      <c r="R1563" s="166">
        <v>1</v>
      </c>
      <c r="S1563" s="166">
        <v>1</v>
      </c>
      <c r="T1563" s="20"/>
      <c r="U1563" s="20"/>
      <c r="V1563" s="20"/>
      <c r="W1563" s="20"/>
      <c r="X1563" s="20"/>
      <c r="Y1563" s="20"/>
      <c r="Z1563" s="6"/>
      <c r="AA1563" s="6"/>
      <c r="AB1563" s="111"/>
      <c r="AC1563" s="24"/>
      <c r="AI1563" s="111"/>
      <c r="AM1563" s="111"/>
    </row>
    <row r="1564" spans="1:39" x14ac:dyDescent="0.25">
      <c r="A1564" s="10"/>
      <c r="B1564" s="10"/>
      <c r="C1564" s="2" t="s">
        <v>704</v>
      </c>
      <c r="D1564" s="51" t="s">
        <v>617</v>
      </c>
      <c r="E1564" s="38" t="s">
        <v>31</v>
      </c>
      <c r="F1564" s="38">
        <v>1</v>
      </c>
      <c r="G1564" s="41">
        <v>2.6933987467819498</v>
      </c>
      <c r="H1564" s="41">
        <v>2.7378674673556311</v>
      </c>
      <c r="I1564" s="57" t="s">
        <v>12</v>
      </c>
      <c r="J1564" s="58">
        <v>1696.80766954417</v>
      </c>
      <c r="K1564" s="59">
        <v>0.61279470700705407</v>
      </c>
      <c r="L1564" s="26">
        <f t="shared" si="99"/>
        <v>4.6729853278939348</v>
      </c>
      <c r="M1564" s="60">
        <v>38.392928129281898</v>
      </c>
      <c r="N1564" s="61" t="s">
        <v>29</v>
      </c>
      <c r="O1564" s="24">
        <f t="shared" si="100"/>
        <v>0</v>
      </c>
      <c r="P1564" s="163">
        <f t="shared" si="101"/>
        <v>1</v>
      </c>
      <c r="Q1564" s="166">
        <v>13</v>
      </c>
      <c r="R1564" s="166">
        <v>1</v>
      </c>
      <c r="S1564" s="166">
        <v>1</v>
      </c>
      <c r="T1564" s="20"/>
      <c r="U1564" s="20"/>
      <c r="V1564" s="20"/>
      <c r="W1564" s="20"/>
      <c r="X1564" s="20"/>
      <c r="Y1564" s="20"/>
      <c r="Z1564" s="6"/>
      <c r="AA1564" s="6"/>
      <c r="AB1564" s="111"/>
      <c r="AC1564" s="24"/>
      <c r="AI1564" s="111"/>
      <c r="AM1564" s="111"/>
    </row>
    <row r="1565" spans="1:39" x14ac:dyDescent="0.25">
      <c r="A1565" s="10"/>
      <c r="B1565" s="10"/>
      <c r="C1565" s="2" t="s">
        <v>704</v>
      </c>
      <c r="D1565" s="51" t="s">
        <v>617</v>
      </c>
      <c r="E1565" s="38" t="s">
        <v>31</v>
      </c>
      <c r="F1565" s="38">
        <v>2</v>
      </c>
      <c r="G1565" s="41">
        <v>2.7568686671862821</v>
      </c>
      <c r="H1565" s="41">
        <v>2.735938141508143</v>
      </c>
      <c r="I1565" s="57" t="s">
        <v>12</v>
      </c>
      <c r="J1565" s="58">
        <v>1696.80766954417</v>
      </c>
      <c r="K1565" s="59">
        <v>0.61279470700705407</v>
      </c>
      <c r="L1565" s="26">
        <f t="shared" si="99"/>
        <v>4.783104190600918</v>
      </c>
      <c r="M1565" s="60">
        <v>38.87220126285478</v>
      </c>
      <c r="N1565" s="61" t="s">
        <v>29</v>
      </c>
      <c r="O1565" s="24">
        <f t="shared" si="100"/>
        <v>0</v>
      </c>
      <c r="P1565" s="163">
        <f t="shared" si="101"/>
        <v>0</v>
      </c>
      <c r="Q1565" s="166">
        <v>14</v>
      </c>
      <c r="R1565" s="166">
        <v>1</v>
      </c>
      <c r="S1565" s="166">
        <v>1</v>
      </c>
      <c r="T1565" s="20"/>
      <c r="U1565" s="20"/>
      <c r="V1565" s="20"/>
      <c r="W1565" s="20"/>
      <c r="X1565" s="20"/>
      <c r="Y1565" s="20"/>
      <c r="Z1565" s="6"/>
      <c r="AA1565" s="6"/>
      <c r="AB1565" s="111"/>
      <c r="AC1565" s="24"/>
      <c r="AI1565" s="111"/>
      <c r="AM1565" s="111"/>
    </row>
    <row r="1566" spans="1:39" x14ac:dyDescent="0.25">
      <c r="A1566" s="10"/>
      <c r="B1566" s="10"/>
      <c r="C1566" s="2" t="s">
        <v>704</v>
      </c>
      <c r="D1566" s="51" t="s">
        <v>617</v>
      </c>
      <c r="E1566" s="38" t="s">
        <v>31</v>
      </c>
      <c r="F1566" s="38">
        <v>3</v>
      </c>
      <c r="G1566" s="41">
        <v>2.7047031611410945</v>
      </c>
      <c r="H1566" s="41">
        <v>2.736624966728773</v>
      </c>
      <c r="I1566" s="57" t="s">
        <v>12</v>
      </c>
      <c r="J1566" s="58">
        <v>1696.80766954417</v>
      </c>
      <c r="K1566" s="59">
        <v>0.61279470700705407</v>
      </c>
      <c r="L1566" s="26">
        <f t="shared" si="99"/>
        <v>4.6925982286958794</v>
      </c>
      <c r="M1566" s="60">
        <v>38.486035853712849</v>
      </c>
      <c r="N1566" s="61" t="s">
        <v>29</v>
      </c>
      <c r="O1566" s="24">
        <f t="shared" si="100"/>
        <v>0</v>
      </c>
      <c r="P1566" s="163">
        <f t="shared" si="101"/>
        <v>0</v>
      </c>
      <c r="Q1566" s="166">
        <v>15</v>
      </c>
      <c r="R1566" s="166">
        <v>1</v>
      </c>
      <c r="S1566" s="166">
        <v>1</v>
      </c>
      <c r="T1566" s="20"/>
      <c r="U1566" s="20"/>
      <c r="V1566" s="20"/>
      <c r="W1566" s="20"/>
      <c r="X1566" s="20"/>
      <c r="Y1566" s="20"/>
      <c r="Z1566" s="6"/>
      <c r="AA1566" s="6"/>
      <c r="AB1566" s="111"/>
      <c r="AC1566" s="24"/>
      <c r="AI1566" s="111"/>
      <c r="AM1566" s="111"/>
    </row>
    <row r="1567" spans="1:39" x14ac:dyDescent="0.25">
      <c r="A1567" s="10"/>
      <c r="B1567" s="10"/>
      <c r="C1567" s="2" t="s">
        <v>704</v>
      </c>
      <c r="D1567" s="51" t="s">
        <v>617</v>
      </c>
      <c r="E1567" s="38" t="s">
        <v>32</v>
      </c>
      <c r="F1567" s="38">
        <v>2</v>
      </c>
      <c r="G1567" s="41">
        <v>2.791431193546829</v>
      </c>
      <c r="H1567" s="41">
        <v>2.736278909216431</v>
      </c>
      <c r="I1567" s="57" t="s">
        <v>12</v>
      </c>
      <c r="J1567" s="58">
        <v>1696.80766954417</v>
      </c>
      <c r="K1567" s="59">
        <v>0.61279470700705407</v>
      </c>
      <c r="L1567" s="26">
        <f t="shared" si="99"/>
        <v>4.843069384678012</v>
      </c>
      <c r="M1567" s="60">
        <v>39.116615981547334</v>
      </c>
      <c r="N1567" s="61" t="s">
        <v>29</v>
      </c>
      <c r="O1567" s="24">
        <f t="shared" si="100"/>
        <v>0</v>
      </c>
      <c r="P1567" s="163">
        <f t="shared" si="101"/>
        <v>0</v>
      </c>
      <c r="Q1567" s="166">
        <v>16</v>
      </c>
      <c r="R1567" s="166">
        <v>1</v>
      </c>
      <c r="S1567" s="166">
        <v>1</v>
      </c>
      <c r="T1567" s="20"/>
      <c r="U1567" s="20"/>
      <c r="V1567" s="20"/>
      <c r="W1567" s="20"/>
      <c r="X1567" s="20"/>
      <c r="Y1567" s="20"/>
      <c r="Z1567" s="6"/>
      <c r="AA1567" s="6"/>
      <c r="AB1567" s="111"/>
      <c r="AC1567" s="24"/>
      <c r="AI1567" s="111"/>
      <c r="AM1567" s="111"/>
    </row>
    <row r="1568" spans="1:39" x14ac:dyDescent="0.25">
      <c r="A1568" s="10"/>
      <c r="B1568" s="10"/>
      <c r="C1568" s="2" t="s">
        <v>704</v>
      </c>
      <c r="D1568" s="51" t="s">
        <v>617</v>
      </c>
      <c r="E1568" s="38" t="s">
        <v>32</v>
      </c>
      <c r="F1568" s="38">
        <v>3</v>
      </c>
      <c r="G1568" s="41">
        <v>2.7265949820788529</v>
      </c>
      <c r="H1568" s="41">
        <v>2.7772572980312282</v>
      </c>
      <c r="I1568" s="57" t="s">
        <v>12</v>
      </c>
      <c r="J1568" s="58">
        <v>1696.80766954417</v>
      </c>
      <c r="K1568" s="59">
        <v>0.61279470700705407</v>
      </c>
      <c r="L1568" s="26">
        <f t="shared" si="99"/>
        <v>4.7305800381718264</v>
      </c>
      <c r="M1568" s="60">
        <v>38.352056620123356</v>
      </c>
      <c r="N1568" s="61" t="s">
        <v>29</v>
      </c>
      <c r="O1568" s="24">
        <f t="shared" si="100"/>
        <v>0</v>
      </c>
      <c r="P1568" s="163">
        <f t="shared" si="101"/>
        <v>0</v>
      </c>
      <c r="Q1568" s="166">
        <v>17</v>
      </c>
      <c r="R1568" s="166">
        <v>1</v>
      </c>
      <c r="S1568" s="166">
        <v>1</v>
      </c>
      <c r="T1568" s="20"/>
      <c r="U1568" s="20"/>
      <c r="V1568" s="20"/>
      <c r="W1568" s="20"/>
      <c r="X1568" s="20"/>
      <c r="Y1568" s="20"/>
      <c r="Z1568" s="6"/>
      <c r="AA1568" s="6"/>
      <c r="AB1568" s="111"/>
      <c r="AC1568" s="24"/>
      <c r="AI1568" s="111"/>
      <c r="AM1568" s="111"/>
    </row>
    <row r="1569" spans="1:39" x14ac:dyDescent="0.25">
      <c r="A1569" s="10"/>
      <c r="B1569" s="10"/>
      <c r="C1569" s="2" t="s">
        <v>704</v>
      </c>
      <c r="D1569" s="51" t="s">
        <v>617</v>
      </c>
      <c r="E1569" s="38" t="s">
        <v>32</v>
      </c>
      <c r="F1569" s="38">
        <v>1</v>
      </c>
      <c r="G1569" s="41">
        <v>2.7835107165628528</v>
      </c>
      <c r="H1569" s="41">
        <v>2.732053821460283</v>
      </c>
      <c r="I1569" s="57" t="s">
        <v>12</v>
      </c>
      <c r="J1569" s="58">
        <v>1696.80766954417</v>
      </c>
      <c r="K1569" s="59">
        <v>0.61279470700705407</v>
      </c>
      <c r="L1569" s="26">
        <f t="shared" si="99"/>
        <v>4.8293275379572975</v>
      </c>
      <c r="M1569" s="60">
        <v>39.090992890110513</v>
      </c>
      <c r="N1569" s="61" t="s">
        <v>29</v>
      </c>
      <c r="O1569" s="24">
        <f t="shared" si="100"/>
        <v>0</v>
      </c>
      <c r="P1569" s="163">
        <f t="shared" si="101"/>
        <v>1</v>
      </c>
      <c r="Q1569" s="166">
        <v>18</v>
      </c>
      <c r="R1569" s="166">
        <v>1</v>
      </c>
      <c r="S1569" s="166">
        <v>1</v>
      </c>
      <c r="T1569" s="20"/>
      <c r="U1569" s="20"/>
      <c r="V1569" s="20"/>
      <c r="W1569" s="20"/>
      <c r="X1569" s="20"/>
      <c r="Y1569" s="20"/>
      <c r="Z1569" s="6"/>
      <c r="AA1569" s="6"/>
      <c r="AB1569" s="111"/>
      <c r="AC1569" s="24"/>
      <c r="AI1569" s="111"/>
      <c r="AM1569" s="111"/>
    </row>
    <row r="1570" spans="1:39" x14ac:dyDescent="0.25">
      <c r="A1570" s="10"/>
      <c r="B1570" s="10"/>
      <c r="C1570" s="2" t="s">
        <v>704</v>
      </c>
      <c r="D1570" s="51" t="s">
        <v>618</v>
      </c>
      <c r="E1570" s="38" t="s">
        <v>30</v>
      </c>
      <c r="F1570" s="38">
        <v>1</v>
      </c>
      <c r="G1570" s="41">
        <v>2.824370681741315</v>
      </c>
      <c r="H1570" s="41">
        <v>2.7267465894997933</v>
      </c>
      <c r="I1570" s="57" t="s">
        <v>12</v>
      </c>
      <c r="J1570" s="58">
        <v>1696.80766954417</v>
      </c>
      <c r="K1570" s="59">
        <v>0.61279470700705407</v>
      </c>
      <c r="L1570" s="26">
        <f t="shared" si="99"/>
        <v>4.9002186445954594</v>
      </c>
      <c r="M1570" s="60">
        <v>39.416437150106795</v>
      </c>
      <c r="N1570" s="61" t="s">
        <v>29</v>
      </c>
      <c r="O1570" s="24">
        <f t="shared" si="100"/>
        <v>1</v>
      </c>
      <c r="P1570" s="163">
        <f t="shared" si="101"/>
        <v>1</v>
      </c>
      <c r="Q1570" s="166">
        <v>19</v>
      </c>
      <c r="R1570" s="166">
        <v>1</v>
      </c>
      <c r="S1570" s="166">
        <v>1</v>
      </c>
      <c r="T1570" s="20"/>
      <c r="U1570" s="20"/>
      <c r="V1570" s="20"/>
      <c r="W1570" s="20"/>
      <c r="X1570" s="20"/>
      <c r="Y1570" s="20"/>
      <c r="Z1570" s="6"/>
      <c r="AA1570" s="6"/>
      <c r="AB1570" s="111"/>
      <c r="AC1570" s="24"/>
      <c r="AI1570" s="111"/>
      <c r="AM1570" s="111"/>
    </row>
    <row r="1571" spans="1:39" x14ac:dyDescent="0.25">
      <c r="A1571" s="10"/>
      <c r="B1571" s="10"/>
      <c r="C1571" s="2" t="s">
        <v>704</v>
      </c>
      <c r="D1571" s="51" t="s">
        <v>618</v>
      </c>
      <c r="E1571" s="38" t="s">
        <v>30</v>
      </c>
      <c r="F1571" s="38">
        <v>2</v>
      </c>
      <c r="G1571" s="41">
        <v>2.8335139929050062</v>
      </c>
      <c r="H1571" s="41">
        <v>2.7216874292185729</v>
      </c>
      <c r="I1571" s="57" t="s">
        <v>12</v>
      </c>
      <c r="J1571" s="58">
        <v>1696.80766954417</v>
      </c>
      <c r="K1571" s="59">
        <v>0.61279470700705407</v>
      </c>
      <c r="L1571" s="26">
        <f t="shared" si="99"/>
        <v>4.9160820806972794</v>
      </c>
      <c r="M1571" s="60">
        <v>39.516245082444442</v>
      </c>
      <c r="N1571" s="61" t="s">
        <v>29</v>
      </c>
      <c r="O1571" s="24">
        <f t="shared" si="100"/>
        <v>0</v>
      </c>
      <c r="P1571" s="163">
        <f t="shared" si="101"/>
        <v>0</v>
      </c>
      <c r="Q1571" s="166">
        <v>20</v>
      </c>
      <c r="R1571" s="166">
        <v>1</v>
      </c>
      <c r="S1571" s="166">
        <v>1</v>
      </c>
      <c r="T1571" s="20"/>
      <c r="U1571" s="20"/>
      <c r="V1571" s="20"/>
      <c r="W1571" s="20"/>
      <c r="X1571" s="20"/>
      <c r="Y1571" s="20"/>
      <c r="Z1571" s="6"/>
      <c r="AA1571" s="6"/>
      <c r="AB1571" s="111"/>
      <c r="AC1571" s="24"/>
      <c r="AI1571" s="111"/>
      <c r="AM1571" s="111"/>
    </row>
    <row r="1572" spans="1:39" x14ac:dyDescent="0.25">
      <c r="A1572" s="10"/>
      <c r="B1572" s="10"/>
      <c r="C1572" s="2" t="s">
        <v>704</v>
      </c>
      <c r="D1572" s="51" t="s">
        <v>618</v>
      </c>
      <c r="E1572" s="38" t="s">
        <v>30</v>
      </c>
      <c r="F1572" s="38">
        <v>3</v>
      </c>
      <c r="G1572" s="41">
        <v>2.8022998673153472</v>
      </c>
      <c r="H1572" s="41">
        <v>2.7407090377345034</v>
      </c>
      <c r="I1572" s="57" t="s">
        <v>12</v>
      </c>
      <c r="J1572" s="58">
        <v>1696.80766954417</v>
      </c>
      <c r="K1572" s="59">
        <v>0.61279470700705407</v>
      </c>
      <c r="L1572" s="26">
        <f t="shared" si="99"/>
        <v>4.8619262855043877</v>
      </c>
      <c r="M1572" s="60">
        <v>39.161422052285658</v>
      </c>
      <c r="N1572" s="61" t="s">
        <v>29</v>
      </c>
      <c r="O1572" s="24">
        <f t="shared" si="100"/>
        <v>0</v>
      </c>
      <c r="P1572" s="163">
        <f t="shared" si="101"/>
        <v>0</v>
      </c>
      <c r="Q1572" s="166">
        <v>21</v>
      </c>
      <c r="R1572" s="166">
        <v>1</v>
      </c>
      <c r="S1572" s="166">
        <v>1</v>
      </c>
      <c r="T1572" s="20"/>
      <c r="U1572" s="20"/>
      <c r="V1572" s="20"/>
      <c r="W1572" s="20"/>
      <c r="X1572" s="20"/>
      <c r="Y1572" s="20"/>
      <c r="Z1572" s="6"/>
      <c r="AA1572" s="6"/>
      <c r="AB1572" s="111"/>
      <c r="AC1572" s="24"/>
      <c r="AI1572" s="111"/>
      <c r="AM1572" s="111"/>
    </row>
    <row r="1573" spans="1:39" x14ac:dyDescent="0.25">
      <c r="A1573" s="10"/>
      <c r="B1573" s="10"/>
      <c r="C1573" s="2" t="s">
        <v>704</v>
      </c>
      <c r="D1573" s="51" t="s">
        <v>618</v>
      </c>
      <c r="E1573" s="38" t="s">
        <v>31</v>
      </c>
      <c r="F1573" s="38">
        <v>1</v>
      </c>
      <c r="G1573" s="41">
        <v>2.7490687278822872</v>
      </c>
      <c r="H1573" s="41">
        <v>2.7396239316239317</v>
      </c>
      <c r="I1573" s="57" t="s">
        <v>12</v>
      </c>
      <c r="J1573" s="58">
        <v>1696.80766954417</v>
      </c>
      <c r="K1573" s="59">
        <v>0.61279470700705407</v>
      </c>
      <c r="L1573" s="26">
        <f t="shared" si="99"/>
        <v>4.7695714740027606</v>
      </c>
      <c r="M1573" s="60">
        <v>38.789083673978674</v>
      </c>
      <c r="N1573" s="61" t="s">
        <v>29</v>
      </c>
      <c r="O1573" s="24">
        <f t="shared" si="100"/>
        <v>0</v>
      </c>
      <c r="P1573" s="163">
        <f t="shared" si="101"/>
        <v>1</v>
      </c>
      <c r="Q1573" s="166">
        <v>22</v>
      </c>
      <c r="R1573" s="166">
        <v>1</v>
      </c>
      <c r="S1573" s="166">
        <v>1</v>
      </c>
      <c r="T1573" s="20"/>
      <c r="U1573" s="20"/>
      <c r="V1573" s="20"/>
      <c r="W1573" s="20"/>
      <c r="X1573" s="20"/>
      <c r="Y1573" s="20"/>
      <c r="Z1573" s="6"/>
      <c r="AA1573" s="6"/>
      <c r="AB1573" s="111"/>
      <c r="AC1573" s="24"/>
      <c r="AI1573" s="111"/>
      <c r="AM1573" s="111"/>
    </row>
    <row r="1574" spans="1:39" x14ac:dyDescent="0.25">
      <c r="A1574" s="10"/>
      <c r="B1574" s="10"/>
      <c r="C1574" s="2" t="s">
        <v>704</v>
      </c>
      <c r="D1574" s="51" t="s">
        <v>618</v>
      </c>
      <c r="E1574" s="38" t="s">
        <v>31</v>
      </c>
      <c r="F1574" s="38">
        <v>2</v>
      </c>
      <c r="G1574" s="41">
        <v>2.7771305800907138</v>
      </c>
      <c r="H1574" s="41">
        <v>2.7334608301459129</v>
      </c>
      <c r="I1574" s="57" t="s">
        <v>12</v>
      </c>
      <c r="J1574" s="58">
        <v>1696.80766954417</v>
      </c>
      <c r="K1574" s="59">
        <v>0.61279470700705407</v>
      </c>
      <c r="L1574" s="26">
        <f t="shared" si="99"/>
        <v>4.8182581468543697</v>
      </c>
      <c r="M1574" s="60">
        <v>39.035401931499351</v>
      </c>
      <c r="N1574" s="61" t="s">
        <v>29</v>
      </c>
      <c r="O1574" s="24">
        <f t="shared" si="100"/>
        <v>0</v>
      </c>
      <c r="P1574" s="163">
        <f t="shared" si="101"/>
        <v>0</v>
      </c>
      <c r="Q1574" s="166">
        <v>23</v>
      </c>
      <c r="R1574" s="166">
        <v>1</v>
      </c>
      <c r="S1574" s="166">
        <v>1</v>
      </c>
      <c r="T1574" s="20"/>
      <c r="U1574" s="20"/>
      <c r="V1574" s="20"/>
      <c r="W1574" s="20"/>
      <c r="X1574" s="20"/>
      <c r="Y1574" s="20"/>
      <c r="Z1574" s="6"/>
      <c r="AA1574" s="6"/>
      <c r="AB1574" s="111"/>
      <c r="AC1574" s="24"/>
      <c r="AI1574" s="111"/>
      <c r="AM1574" s="111"/>
    </row>
    <row r="1575" spans="1:39" x14ac:dyDescent="0.25">
      <c r="A1575" s="10"/>
      <c r="B1575" s="10"/>
      <c r="C1575" s="2" t="s">
        <v>704</v>
      </c>
      <c r="D1575" s="51" t="s">
        <v>618</v>
      </c>
      <c r="E1575" s="38" t="s">
        <v>31</v>
      </c>
      <c r="F1575" s="38">
        <v>3</v>
      </c>
      <c r="G1575" s="41">
        <v>2.7155919611391566</v>
      </c>
      <c r="H1575" s="41">
        <v>2.7217698878804057</v>
      </c>
      <c r="I1575" s="57" t="s">
        <v>12</v>
      </c>
      <c r="J1575" s="58">
        <v>1696.80766954417</v>
      </c>
      <c r="K1575" s="59">
        <v>0.61279470700705407</v>
      </c>
      <c r="L1575" s="26">
        <f t="shared" si="99"/>
        <v>4.711490048070976</v>
      </c>
      <c r="M1575" s="60">
        <v>38.675207775254286</v>
      </c>
      <c r="N1575" s="61" t="s">
        <v>29</v>
      </c>
      <c r="O1575" s="24">
        <f t="shared" si="100"/>
        <v>0</v>
      </c>
      <c r="P1575" s="163">
        <f t="shared" si="101"/>
        <v>0</v>
      </c>
      <c r="Q1575" s="166">
        <v>24</v>
      </c>
      <c r="R1575" s="166">
        <v>1</v>
      </c>
      <c r="S1575" s="166">
        <v>1</v>
      </c>
      <c r="T1575" s="20"/>
      <c r="U1575" s="20"/>
      <c r="V1575" s="20"/>
      <c r="W1575" s="20"/>
      <c r="X1575" s="20"/>
      <c r="Y1575" s="20"/>
      <c r="Z1575" s="6"/>
      <c r="AA1575" s="6"/>
      <c r="AB1575" s="111"/>
      <c r="AC1575" s="24"/>
      <c r="AI1575" s="111"/>
      <c r="AM1575" s="111"/>
    </row>
    <row r="1576" spans="1:39" x14ac:dyDescent="0.25">
      <c r="A1576" s="10"/>
      <c r="B1576" s="10"/>
      <c r="C1576" s="2" t="s">
        <v>704</v>
      </c>
      <c r="D1576" s="51" t="s">
        <v>618</v>
      </c>
      <c r="E1576" s="38" t="s">
        <v>32</v>
      </c>
      <c r="F1576" s="38">
        <v>1</v>
      </c>
      <c r="G1576" s="41">
        <v>2.7565075921908893</v>
      </c>
      <c r="H1576" s="41">
        <v>2.7312465142219744</v>
      </c>
      <c r="I1576" s="57" t="s">
        <v>12</v>
      </c>
      <c r="J1576" s="58">
        <v>1696.80766954417</v>
      </c>
      <c r="K1576" s="59">
        <v>0.61279470700705407</v>
      </c>
      <c r="L1576" s="26">
        <f t="shared" si="99"/>
        <v>4.7824777337282551</v>
      </c>
      <c r="M1576" s="60">
        <v>38.903688385548719</v>
      </c>
      <c r="N1576" s="61" t="s">
        <v>29</v>
      </c>
      <c r="O1576" s="24">
        <f t="shared" si="100"/>
        <v>0</v>
      </c>
      <c r="P1576" s="163">
        <f t="shared" si="101"/>
        <v>1</v>
      </c>
      <c r="Q1576" s="166">
        <v>25</v>
      </c>
      <c r="R1576" s="166">
        <v>1</v>
      </c>
      <c r="S1576" s="166">
        <v>1</v>
      </c>
      <c r="T1576" s="20"/>
      <c r="U1576" s="20"/>
      <c r="V1576" s="20"/>
      <c r="W1576" s="20"/>
      <c r="X1576" s="20"/>
      <c r="Y1576" s="20"/>
      <c r="Z1576" s="6"/>
      <c r="AA1576" s="6"/>
      <c r="AB1576" s="111"/>
      <c r="AC1576" s="24"/>
      <c r="AI1576" s="111"/>
      <c r="AM1576" s="111"/>
    </row>
    <row r="1577" spans="1:39" x14ac:dyDescent="0.25">
      <c r="A1577" s="10"/>
      <c r="B1577" s="10"/>
      <c r="C1577" s="2" t="s">
        <v>704</v>
      </c>
      <c r="D1577" s="51" t="s">
        <v>618</v>
      </c>
      <c r="E1577" s="38" t="s">
        <v>32</v>
      </c>
      <c r="F1577" s="38">
        <v>2</v>
      </c>
      <c r="G1577" s="41">
        <v>2.7819081820828884</v>
      </c>
      <c r="H1577" s="41">
        <v>2.7726929674099487</v>
      </c>
      <c r="I1577" s="57" t="s">
        <v>12</v>
      </c>
      <c r="J1577" s="58">
        <v>1696.80766954417</v>
      </c>
      <c r="K1577" s="59">
        <v>0.61279470700705407</v>
      </c>
      <c r="L1577" s="26">
        <f t="shared" si="99"/>
        <v>4.8265471772248718</v>
      </c>
      <c r="M1577" s="60">
        <v>38.786625375345764</v>
      </c>
      <c r="N1577" s="61" t="s">
        <v>29</v>
      </c>
      <c r="O1577" s="24">
        <f t="shared" si="100"/>
        <v>0</v>
      </c>
      <c r="P1577" s="163">
        <f t="shared" si="101"/>
        <v>0</v>
      </c>
      <c r="Q1577" s="166">
        <v>26</v>
      </c>
      <c r="R1577" s="166">
        <v>1</v>
      </c>
      <c r="S1577" s="166">
        <v>1</v>
      </c>
      <c r="T1577" s="20"/>
      <c r="U1577" s="20"/>
      <c r="V1577" s="20"/>
      <c r="W1577" s="20"/>
      <c r="X1577" s="20"/>
      <c r="Y1577" s="20"/>
      <c r="Z1577" s="6"/>
      <c r="AA1577" s="6"/>
      <c r="AB1577" s="111"/>
      <c r="AC1577" s="24"/>
      <c r="AI1577" s="111"/>
      <c r="AM1577" s="111"/>
    </row>
    <row r="1578" spans="1:39" x14ac:dyDescent="0.25">
      <c r="A1578" s="10"/>
      <c r="B1578" s="10"/>
      <c r="C1578" s="2" t="s">
        <v>704</v>
      </c>
      <c r="D1578" s="51" t="s">
        <v>618</v>
      </c>
      <c r="E1578" s="38" t="s">
        <v>32</v>
      </c>
      <c r="F1578" s="38">
        <v>3</v>
      </c>
      <c r="G1578" s="41">
        <v>2.6798312705696938</v>
      </c>
      <c r="H1578" s="41">
        <v>2.7124741557546521</v>
      </c>
      <c r="I1578" s="57" t="s">
        <v>12</v>
      </c>
      <c r="J1578" s="58">
        <v>1696.80766954417</v>
      </c>
      <c r="K1578" s="59">
        <v>0.61279470700705407</v>
      </c>
      <c r="L1578" s="26">
        <f t="shared" si="99"/>
        <v>4.6494460664488289</v>
      </c>
      <c r="M1578" s="60">
        <v>38.478539021729198</v>
      </c>
      <c r="N1578" s="61" t="s">
        <v>29</v>
      </c>
      <c r="O1578" s="24">
        <f t="shared" si="100"/>
        <v>0</v>
      </c>
      <c r="P1578" s="163">
        <f t="shared" si="101"/>
        <v>0</v>
      </c>
      <c r="Q1578" s="166">
        <v>27</v>
      </c>
      <c r="R1578" s="166">
        <v>1</v>
      </c>
      <c r="S1578" s="166">
        <v>1</v>
      </c>
      <c r="T1578" s="20"/>
      <c r="U1578" s="20"/>
      <c r="V1578" s="20"/>
      <c r="W1578" s="20"/>
      <c r="X1578" s="20"/>
      <c r="Y1578" s="20"/>
      <c r="Z1578" s="6"/>
      <c r="AA1578" s="6"/>
      <c r="AB1578" s="111"/>
      <c r="AC1578" s="24"/>
      <c r="AI1578" s="111"/>
      <c r="AM1578" s="111"/>
    </row>
    <row r="1579" spans="1:39" x14ac:dyDescent="0.25">
      <c r="A1579" s="10"/>
      <c r="B1579" s="10"/>
      <c r="C1579" s="2" t="s">
        <v>704</v>
      </c>
      <c r="D1579" s="51" t="s">
        <v>619</v>
      </c>
      <c r="E1579" s="38" t="s">
        <v>30</v>
      </c>
      <c r="F1579" s="38">
        <v>1</v>
      </c>
      <c r="G1579" s="41">
        <v>2.7553454761433382</v>
      </c>
      <c r="H1579" s="41">
        <v>2.7306475009890545</v>
      </c>
      <c r="I1579" s="57" t="s">
        <v>12</v>
      </c>
      <c r="J1579" s="58">
        <v>1696.80766954417</v>
      </c>
      <c r="K1579" s="59">
        <v>0.61279470700705407</v>
      </c>
      <c r="L1579" s="26">
        <f t="shared" si="99"/>
        <v>4.7804614889200909</v>
      </c>
      <c r="M1579" s="60">
        <v>38.899670815261757</v>
      </c>
      <c r="N1579" s="61" t="s">
        <v>29</v>
      </c>
      <c r="O1579" s="24">
        <f t="shared" si="100"/>
        <v>1</v>
      </c>
      <c r="P1579" s="163">
        <f t="shared" si="101"/>
        <v>1</v>
      </c>
      <c r="Q1579" s="166">
        <v>28</v>
      </c>
      <c r="R1579" s="166">
        <v>1</v>
      </c>
      <c r="S1579" s="166">
        <v>1</v>
      </c>
      <c r="T1579" s="20"/>
      <c r="U1579" s="20"/>
      <c r="V1579" s="20"/>
      <c r="W1579" s="20"/>
      <c r="X1579" s="20"/>
      <c r="Y1579" s="20"/>
      <c r="Z1579" s="6"/>
      <c r="AA1579" s="6"/>
      <c r="AB1579" s="111"/>
      <c r="AC1579" s="24"/>
      <c r="AI1579" s="111"/>
      <c r="AM1579" s="111"/>
    </row>
    <row r="1580" spans="1:39" x14ac:dyDescent="0.25">
      <c r="A1580" s="10"/>
      <c r="B1580" s="10"/>
      <c r="C1580" s="2" t="s">
        <v>704</v>
      </c>
      <c r="D1580" s="51" t="s">
        <v>619</v>
      </c>
      <c r="E1580" s="38" t="s">
        <v>30</v>
      </c>
      <c r="F1580" s="38">
        <v>2</v>
      </c>
      <c r="G1580" s="41">
        <v>2.7235343424880432</v>
      </c>
      <c r="H1580" s="41">
        <v>2.7305474526829929</v>
      </c>
      <c r="I1580" s="57" t="s">
        <v>12</v>
      </c>
      <c r="J1580" s="58">
        <v>1696.80766954417</v>
      </c>
      <c r="K1580" s="59">
        <v>0.61279470700705407</v>
      </c>
      <c r="L1580" s="26">
        <f t="shared" si="99"/>
        <v>4.7252698983646724</v>
      </c>
      <c r="M1580" s="60">
        <v>38.669235213738304</v>
      </c>
      <c r="N1580" s="61" t="s">
        <v>29</v>
      </c>
      <c r="O1580" s="24">
        <f t="shared" si="100"/>
        <v>0</v>
      </c>
      <c r="P1580" s="163">
        <f t="shared" si="101"/>
        <v>0</v>
      </c>
      <c r="Q1580" s="166">
        <v>29</v>
      </c>
      <c r="R1580" s="166">
        <v>1</v>
      </c>
      <c r="S1580" s="166">
        <v>1</v>
      </c>
      <c r="T1580" s="20"/>
      <c r="U1580" s="20"/>
      <c r="V1580" s="20"/>
      <c r="W1580" s="20"/>
      <c r="X1580" s="20"/>
      <c r="Y1580" s="20"/>
      <c r="Z1580" s="6"/>
      <c r="AA1580" s="6"/>
      <c r="AB1580" s="111"/>
      <c r="AC1580" s="24"/>
      <c r="AI1580" s="111"/>
      <c r="AM1580" s="111"/>
    </row>
    <row r="1581" spans="1:39" x14ac:dyDescent="0.25">
      <c r="A1581" s="10"/>
      <c r="B1581" s="10"/>
      <c r="C1581" s="2" t="s">
        <v>704</v>
      </c>
      <c r="D1581" s="51" t="s">
        <v>619</v>
      </c>
      <c r="E1581" s="38" t="s">
        <v>30</v>
      </c>
      <c r="F1581" s="38">
        <v>3</v>
      </c>
      <c r="G1581" s="41">
        <v>2.6983091899948763</v>
      </c>
      <c r="H1581" s="41">
        <v>2.6960771947527751</v>
      </c>
      <c r="I1581" s="57" t="s">
        <v>12</v>
      </c>
      <c r="J1581" s="58">
        <v>1696.80766954417</v>
      </c>
      <c r="K1581" s="59">
        <v>0.61279470700705407</v>
      </c>
      <c r="L1581" s="26">
        <f t="shared" si="99"/>
        <v>4.6815048347493082</v>
      </c>
      <c r="M1581" s="60">
        <v>38.737022642138911</v>
      </c>
      <c r="N1581" s="61" t="s">
        <v>29</v>
      </c>
      <c r="O1581" s="24">
        <f t="shared" si="100"/>
        <v>0</v>
      </c>
      <c r="P1581" s="163">
        <f t="shared" si="101"/>
        <v>0</v>
      </c>
      <c r="Q1581" s="166">
        <v>30</v>
      </c>
      <c r="R1581" s="166">
        <v>1</v>
      </c>
      <c r="S1581" s="166">
        <v>1</v>
      </c>
      <c r="T1581" s="20"/>
      <c r="U1581" s="20"/>
      <c r="V1581" s="20"/>
      <c r="W1581" s="20"/>
      <c r="X1581" s="20"/>
      <c r="Y1581" s="20"/>
      <c r="Z1581" s="6"/>
      <c r="AA1581" s="6"/>
      <c r="AB1581" s="111"/>
      <c r="AC1581" s="24"/>
      <c r="AI1581" s="111"/>
      <c r="AM1581" s="111"/>
    </row>
    <row r="1582" spans="1:39" x14ac:dyDescent="0.25">
      <c r="A1582" s="10"/>
      <c r="B1582" s="10"/>
      <c r="C1582" s="2" t="s">
        <v>704</v>
      </c>
      <c r="D1582" s="51" t="s">
        <v>619</v>
      </c>
      <c r="E1582" s="38" t="s">
        <v>31</v>
      </c>
      <c r="F1582" s="38">
        <v>1</v>
      </c>
      <c r="G1582" s="41">
        <v>2.7665774137659476</v>
      </c>
      <c r="H1582" s="41">
        <v>2.7027638368558704</v>
      </c>
      <c r="I1582" s="57" t="s">
        <v>12</v>
      </c>
      <c r="J1582" s="58">
        <v>1696.80766954417</v>
      </c>
      <c r="K1582" s="59">
        <v>0.61279470700705407</v>
      </c>
      <c r="L1582" s="26">
        <f t="shared" si="99"/>
        <v>4.7999486442389925</v>
      </c>
      <c r="M1582" s="60">
        <v>39.18337686867519</v>
      </c>
      <c r="N1582" s="61" t="s">
        <v>29</v>
      </c>
      <c r="O1582" s="24">
        <f t="shared" si="100"/>
        <v>0</v>
      </c>
      <c r="P1582" s="163">
        <f t="shared" si="101"/>
        <v>1</v>
      </c>
      <c r="Q1582" s="166">
        <v>31</v>
      </c>
      <c r="R1582" s="166">
        <v>1</v>
      </c>
      <c r="S1582" s="166">
        <v>1</v>
      </c>
      <c r="T1582" s="20"/>
      <c r="U1582" s="20"/>
      <c r="V1582" s="20"/>
      <c r="W1582" s="20"/>
      <c r="X1582" s="20"/>
      <c r="Y1582" s="20"/>
      <c r="Z1582" s="6"/>
      <c r="AA1582" s="6"/>
      <c r="AB1582" s="111"/>
      <c r="AC1582" s="24"/>
      <c r="AI1582" s="111"/>
      <c r="AM1582" s="111"/>
    </row>
    <row r="1583" spans="1:39" x14ac:dyDescent="0.25">
      <c r="A1583" s="10"/>
      <c r="B1583" s="10"/>
      <c r="C1583" s="2" t="s">
        <v>704</v>
      </c>
      <c r="D1583" s="51" t="s">
        <v>619</v>
      </c>
      <c r="E1583" s="38" t="s">
        <v>31</v>
      </c>
      <c r="F1583" s="38">
        <v>2</v>
      </c>
      <c r="G1583" s="41">
        <v>2.6849527351619398</v>
      </c>
      <c r="H1583" s="41">
        <v>2.6459796474129287</v>
      </c>
      <c r="I1583" s="57" t="s">
        <v>12</v>
      </c>
      <c r="J1583" s="58">
        <v>1696.80766954417</v>
      </c>
      <c r="K1583" s="59">
        <v>0.61279470700705407</v>
      </c>
      <c r="L1583" s="26">
        <f t="shared" si="99"/>
        <v>4.658331690579117</v>
      </c>
      <c r="M1583" s="60">
        <v>39.01108415685961</v>
      </c>
      <c r="N1583" s="61" t="s">
        <v>29</v>
      </c>
      <c r="O1583" s="24">
        <f t="shared" si="100"/>
        <v>0</v>
      </c>
      <c r="P1583" s="163">
        <f t="shared" si="101"/>
        <v>0</v>
      </c>
      <c r="Q1583" s="166">
        <v>32</v>
      </c>
      <c r="R1583" s="166">
        <v>1</v>
      </c>
      <c r="S1583" s="166">
        <v>1</v>
      </c>
      <c r="T1583" s="20"/>
      <c r="U1583" s="20"/>
      <c r="V1583" s="20"/>
      <c r="W1583" s="20"/>
      <c r="X1583" s="20"/>
      <c r="Y1583" s="20"/>
      <c r="Z1583" s="6"/>
      <c r="AA1583" s="6"/>
      <c r="AB1583" s="111"/>
      <c r="AC1583" s="24"/>
      <c r="AI1583" s="111"/>
      <c r="AM1583" s="111"/>
    </row>
    <row r="1584" spans="1:39" x14ac:dyDescent="0.25">
      <c r="A1584" s="10"/>
      <c r="B1584" s="10"/>
      <c r="C1584" s="2" t="s">
        <v>704</v>
      </c>
      <c r="D1584" s="51" t="s">
        <v>619</v>
      </c>
      <c r="E1584" s="38" t="s">
        <v>31</v>
      </c>
      <c r="F1584" s="38">
        <v>3</v>
      </c>
      <c r="G1584" s="41">
        <v>2.644449105878651</v>
      </c>
      <c r="H1584" s="41">
        <v>2.6619181946403381</v>
      </c>
      <c r="I1584" s="57" t="s">
        <v>12</v>
      </c>
      <c r="J1584" s="58">
        <v>1696.80766954417</v>
      </c>
      <c r="K1584" s="59">
        <v>0.61279470700705407</v>
      </c>
      <c r="L1584" s="26">
        <f t="shared" si="99"/>
        <v>4.5880588185829421</v>
      </c>
      <c r="M1584" s="60">
        <v>38.58908817450726</v>
      </c>
      <c r="N1584" s="61" t="s">
        <v>29</v>
      </c>
      <c r="O1584" s="24">
        <f t="shared" si="100"/>
        <v>0</v>
      </c>
      <c r="P1584" s="163">
        <f t="shared" si="101"/>
        <v>0</v>
      </c>
      <c r="Q1584" s="166">
        <v>33</v>
      </c>
      <c r="R1584" s="166">
        <v>1</v>
      </c>
      <c r="S1584" s="166">
        <v>1</v>
      </c>
      <c r="T1584" s="20"/>
      <c r="U1584" s="20"/>
      <c r="V1584" s="20"/>
      <c r="W1584" s="20"/>
      <c r="X1584" s="20"/>
      <c r="Y1584" s="20"/>
      <c r="Z1584" s="6"/>
      <c r="AA1584" s="6"/>
      <c r="AB1584" s="111"/>
      <c r="AC1584" s="24"/>
      <c r="AI1584" s="111"/>
      <c r="AM1584" s="111"/>
    </row>
    <row r="1585" spans="1:39" x14ac:dyDescent="0.25">
      <c r="A1585" s="10"/>
      <c r="B1585" s="10"/>
      <c r="C1585" s="2" t="s">
        <v>704</v>
      </c>
      <c r="D1585" s="51" t="s">
        <v>619</v>
      </c>
      <c r="E1585" s="38" t="s">
        <v>32</v>
      </c>
      <c r="F1585" s="38">
        <v>1</v>
      </c>
      <c r="G1585" s="41">
        <v>2.7442790924615763</v>
      </c>
      <c r="H1585" s="41">
        <v>2.7260628232622683</v>
      </c>
      <c r="I1585" s="57" t="s">
        <v>12</v>
      </c>
      <c r="J1585" s="58">
        <v>1696.80766954417</v>
      </c>
      <c r="K1585" s="59">
        <v>0.61279470700705407</v>
      </c>
      <c r="L1585" s="26">
        <f t="shared" si="99"/>
        <v>4.7612615659085042</v>
      </c>
      <c r="M1585" s="60">
        <v>38.853102107879401</v>
      </c>
      <c r="N1585" s="61" t="s">
        <v>29</v>
      </c>
      <c r="O1585" s="24">
        <f t="shared" si="100"/>
        <v>0</v>
      </c>
      <c r="P1585" s="163">
        <f t="shared" si="101"/>
        <v>1</v>
      </c>
      <c r="Q1585" s="166">
        <v>34</v>
      </c>
      <c r="R1585" s="166">
        <v>1</v>
      </c>
      <c r="S1585" s="166">
        <v>1</v>
      </c>
      <c r="T1585" s="20"/>
      <c r="U1585" s="20"/>
      <c r="V1585" s="20"/>
      <c r="W1585" s="20"/>
      <c r="X1585" s="20"/>
      <c r="Y1585" s="20"/>
      <c r="Z1585" s="6"/>
      <c r="AA1585" s="6"/>
      <c r="AB1585" s="111"/>
      <c r="AC1585" s="24"/>
      <c r="AI1585" s="111"/>
      <c r="AM1585" s="111"/>
    </row>
    <row r="1586" spans="1:39" x14ac:dyDescent="0.25">
      <c r="A1586" s="10"/>
      <c r="B1586" s="10"/>
      <c r="C1586" s="2" t="s">
        <v>704</v>
      </c>
      <c r="D1586" s="51" t="s">
        <v>619</v>
      </c>
      <c r="E1586" s="38" t="s">
        <v>32</v>
      </c>
      <c r="F1586" s="38">
        <v>2</v>
      </c>
      <c r="G1586" s="41">
        <v>2.7198074679113184</v>
      </c>
      <c r="H1586" s="41">
        <v>2.7123539823008849</v>
      </c>
      <c r="I1586" s="57" t="s">
        <v>12</v>
      </c>
      <c r="J1586" s="58">
        <v>1696.80766954417</v>
      </c>
      <c r="K1586" s="59">
        <v>0.61279470700705407</v>
      </c>
      <c r="L1586" s="26">
        <f t="shared" si="99"/>
        <v>4.7188038560689511</v>
      </c>
      <c r="M1586" s="60">
        <v>38.77520115306131</v>
      </c>
      <c r="N1586" s="61" t="s">
        <v>29</v>
      </c>
      <c r="O1586" s="24">
        <f t="shared" si="100"/>
        <v>0</v>
      </c>
      <c r="P1586" s="163">
        <f t="shared" si="101"/>
        <v>0</v>
      </c>
      <c r="Q1586" s="166">
        <v>35</v>
      </c>
      <c r="R1586" s="166">
        <v>1</v>
      </c>
      <c r="S1586" s="166">
        <v>1</v>
      </c>
      <c r="T1586" s="20"/>
      <c r="U1586" s="20"/>
      <c r="V1586" s="20"/>
      <c r="W1586" s="20"/>
      <c r="X1586" s="20"/>
      <c r="Y1586" s="20"/>
      <c r="Z1586" s="6"/>
      <c r="AA1586" s="6"/>
      <c r="AB1586" s="111"/>
      <c r="AC1586" s="24"/>
      <c r="AI1586" s="111"/>
      <c r="AM1586" s="111"/>
    </row>
    <row r="1587" spans="1:39" x14ac:dyDescent="0.25">
      <c r="A1587" s="10"/>
      <c r="B1587" s="10"/>
      <c r="C1587" s="2" t="s">
        <v>704</v>
      </c>
      <c r="D1587" s="51" t="s">
        <v>619</v>
      </c>
      <c r="E1587" s="38" t="s">
        <v>32</v>
      </c>
      <c r="F1587" s="38">
        <v>3</v>
      </c>
      <c r="G1587" s="41">
        <v>2.6703939126803693</v>
      </c>
      <c r="H1587" s="41">
        <v>2.7014349532963311</v>
      </c>
      <c r="I1587" s="57" t="s">
        <v>12</v>
      </c>
      <c r="J1587" s="58">
        <v>1696.80766954417</v>
      </c>
      <c r="K1587" s="59">
        <v>0.61279470700705407</v>
      </c>
      <c r="L1587" s="26">
        <f t="shared" si="99"/>
        <v>4.6330724659919378</v>
      </c>
      <c r="M1587" s="60">
        <v>38.489564666014722</v>
      </c>
      <c r="N1587" s="61" t="s">
        <v>29</v>
      </c>
      <c r="O1587" s="24">
        <f t="shared" si="100"/>
        <v>0</v>
      </c>
      <c r="P1587" s="163">
        <f t="shared" si="101"/>
        <v>0</v>
      </c>
      <c r="Q1587" s="166">
        <v>36</v>
      </c>
      <c r="R1587" s="166">
        <v>1</v>
      </c>
      <c r="S1587" s="166">
        <v>1</v>
      </c>
      <c r="T1587" s="20"/>
      <c r="U1587" s="20"/>
      <c r="V1587" s="20"/>
      <c r="W1587" s="20"/>
      <c r="X1587" s="20"/>
      <c r="Y1587" s="20"/>
      <c r="Z1587" s="6"/>
      <c r="AA1587" s="6"/>
      <c r="AB1587" s="111"/>
      <c r="AC1587" s="24"/>
      <c r="AI1587" s="111"/>
      <c r="AM1587" s="111"/>
    </row>
    <row r="1588" spans="1:39" x14ac:dyDescent="0.25">
      <c r="A1588" s="10"/>
      <c r="B1588" s="10"/>
      <c r="C1588" s="2" t="s">
        <v>704</v>
      </c>
      <c r="D1588" s="51" t="s">
        <v>927</v>
      </c>
      <c r="E1588" s="38" t="s">
        <v>30</v>
      </c>
      <c r="F1588" s="38">
        <v>1</v>
      </c>
      <c r="G1588" s="41">
        <v>1.546021391913281</v>
      </c>
      <c r="H1588" s="41">
        <v>1.5767332415059687</v>
      </c>
      <c r="I1588" s="57" t="s">
        <v>9</v>
      </c>
      <c r="J1588" s="58">
        <v>3089.8867662399298</v>
      </c>
      <c r="K1588" s="59">
        <v>0.60461148681394905</v>
      </c>
      <c r="L1588" s="26">
        <f t="shared" si="99"/>
        <v>4.8844898151295331</v>
      </c>
      <c r="M1588" s="60">
        <v>39.152055812643482</v>
      </c>
      <c r="N1588" s="61" t="s">
        <v>29</v>
      </c>
      <c r="O1588" s="24">
        <f t="shared" si="100"/>
        <v>1</v>
      </c>
      <c r="P1588" s="163">
        <f t="shared" si="101"/>
        <v>1</v>
      </c>
      <c r="Q1588" s="166">
        <v>37</v>
      </c>
      <c r="R1588" s="166">
        <v>1</v>
      </c>
      <c r="S1588" s="166">
        <v>1</v>
      </c>
      <c r="T1588" s="20"/>
      <c r="U1588" s="20"/>
      <c r="V1588" s="20"/>
      <c r="W1588" s="20"/>
      <c r="X1588" s="20"/>
      <c r="Y1588" s="20"/>
      <c r="Z1588" s="6"/>
      <c r="AA1588" s="6"/>
      <c r="AB1588" s="111"/>
      <c r="AC1588" s="24"/>
      <c r="AI1588" s="111"/>
      <c r="AM1588" s="111"/>
    </row>
    <row r="1589" spans="1:39" x14ac:dyDescent="0.25">
      <c r="A1589" s="10"/>
      <c r="B1589" s="10"/>
      <c r="C1589" s="2" t="s">
        <v>704</v>
      </c>
      <c r="D1589" s="51" t="s">
        <v>927</v>
      </c>
      <c r="E1589" s="38" t="s">
        <v>30</v>
      </c>
      <c r="F1589" s="38">
        <v>2</v>
      </c>
      <c r="G1589" s="41">
        <v>1.5681860207100593</v>
      </c>
      <c r="H1589" s="41">
        <v>1.5941903019213175</v>
      </c>
      <c r="I1589" s="57" t="s">
        <v>9</v>
      </c>
      <c r="J1589" s="58">
        <v>3089.8867662399298</v>
      </c>
      <c r="K1589" s="59">
        <v>0.60461148681394905</v>
      </c>
      <c r="L1589" s="26">
        <f t="shared" si="99"/>
        <v>4.9545165975403567</v>
      </c>
      <c r="M1589" s="60">
        <v>39.215676319005368</v>
      </c>
      <c r="N1589" s="61" t="s">
        <v>29</v>
      </c>
      <c r="O1589" s="24">
        <f t="shared" si="100"/>
        <v>0</v>
      </c>
      <c r="P1589" s="163">
        <f t="shared" si="101"/>
        <v>0</v>
      </c>
      <c r="Q1589" s="166">
        <v>38</v>
      </c>
      <c r="R1589" s="166">
        <v>1</v>
      </c>
      <c r="S1589" s="166">
        <v>1</v>
      </c>
      <c r="T1589" s="20"/>
      <c r="U1589" s="20"/>
      <c r="V1589" s="20"/>
      <c r="W1589" s="20"/>
      <c r="X1589" s="20"/>
      <c r="Y1589" s="20"/>
      <c r="Z1589" s="6"/>
      <c r="AA1589" s="6"/>
      <c r="AB1589" s="111"/>
      <c r="AC1589" s="24"/>
      <c r="AI1589" s="111"/>
      <c r="AM1589" s="111"/>
    </row>
    <row r="1590" spans="1:39" x14ac:dyDescent="0.25">
      <c r="A1590" s="10"/>
      <c r="B1590" s="10"/>
      <c r="C1590" s="2" t="s">
        <v>704</v>
      </c>
      <c r="D1590" s="51" t="s">
        <v>927</v>
      </c>
      <c r="E1590" s="38" t="s">
        <v>30</v>
      </c>
      <c r="F1590" s="38">
        <v>3</v>
      </c>
      <c r="G1590" s="41">
        <v>1.577257889009793</v>
      </c>
      <c r="H1590" s="41">
        <v>1.6013555737153295</v>
      </c>
      <c r="I1590" s="57" t="s">
        <v>9</v>
      </c>
      <c r="J1590" s="58">
        <v>3089.8867662399298</v>
      </c>
      <c r="K1590" s="59">
        <v>0.60461148681394905</v>
      </c>
      <c r="L1590" s="26">
        <f t="shared" si="99"/>
        <v>4.9831781985673693</v>
      </c>
      <c r="M1590" s="60">
        <v>39.240984497485542</v>
      </c>
      <c r="N1590" s="61" t="s">
        <v>29</v>
      </c>
      <c r="O1590" s="24">
        <f t="shared" si="100"/>
        <v>0</v>
      </c>
      <c r="P1590" s="163">
        <f t="shared" si="101"/>
        <v>0</v>
      </c>
      <c r="Q1590" s="166">
        <v>39</v>
      </c>
      <c r="R1590" s="166">
        <v>1</v>
      </c>
      <c r="S1590" s="166">
        <v>1</v>
      </c>
      <c r="T1590" s="20"/>
      <c r="U1590" s="20"/>
      <c r="V1590" s="20"/>
      <c r="W1590" s="20"/>
      <c r="X1590" s="20"/>
      <c r="Y1590" s="20"/>
      <c r="Z1590" s="6"/>
      <c r="AA1590" s="6"/>
      <c r="AB1590" s="111"/>
      <c r="AC1590" s="24"/>
      <c r="AI1590" s="111"/>
      <c r="AM1590" s="111"/>
    </row>
    <row r="1591" spans="1:39" x14ac:dyDescent="0.25">
      <c r="A1591" s="10"/>
      <c r="B1591" s="10"/>
      <c r="C1591" s="2" t="s">
        <v>704</v>
      </c>
      <c r="D1591" s="51" t="s">
        <v>927</v>
      </c>
      <c r="E1591" s="38" t="s">
        <v>31</v>
      </c>
      <c r="F1591" s="38">
        <v>1</v>
      </c>
      <c r="G1591" s="41">
        <v>1.5446104158255953</v>
      </c>
      <c r="H1591" s="41">
        <v>1.5741657911851521</v>
      </c>
      <c r="I1591" s="57" t="s">
        <v>9</v>
      </c>
      <c r="J1591" s="58">
        <v>3089.8867662399298</v>
      </c>
      <c r="K1591" s="59">
        <v>0.60461148681394905</v>
      </c>
      <c r="L1591" s="26">
        <f t="shared" si="99"/>
        <v>4.8800319865601862</v>
      </c>
      <c r="M1591" s="60">
        <v>39.166204611673571</v>
      </c>
      <c r="N1591" s="61" t="s">
        <v>29</v>
      </c>
      <c r="O1591" s="24">
        <f t="shared" si="100"/>
        <v>0</v>
      </c>
      <c r="P1591" s="163">
        <f t="shared" si="101"/>
        <v>1</v>
      </c>
      <c r="Q1591" s="166">
        <v>40</v>
      </c>
      <c r="R1591" s="166">
        <v>1</v>
      </c>
      <c r="S1591" s="166">
        <v>1</v>
      </c>
      <c r="T1591" s="20"/>
      <c r="U1591" s="20"/>
      <c r="V1591" s="20"/>
      <c r="W1591" s="20"/>
      <c r="X1591" s="20"/>
      <c r="Y1591" s="20"/>
      <c r="Z1591" s="6"/>
      <c r="AA1591" s="6"/>
      <c r="AB1591" s="111"/>
      <c r="AC1591" s="24"/>
      <c r="AI1591" s="111"/>
      <c r="AM1591" s="111"/>
    </row>
    <row r="1592" spans="1:39" x14ac:dyDescent="0.25">
      <c r="A1592" s="10"/>
      <c r="B1592" s="10"/>
      <c r="C1592" s="2" t="s">
        <v>704</v>
      </c>
      <c r="D1592" s="51" t="s">
        <v>927</v>
      </c>
      <c r="E1592" s="38" t="s">
        <v>31</v>
      </c>
      <c r="F1592" s="38">
        <v>2</v>
      </c>
      <c r="G1592" s="41">
        <v>1.5322317225477953</v>
      </c>
      <c r="H1592" s="41">
        <v>1.5731465829509781</v>
      </c>
      <c r="I1592" s="57" t="s">
        <v>9</v>
      </c>
      <c r="J1592" s="58">
        <v>3089.8867662399298</v>
      </c>
      <c r="K1592" s="59">
        <v>0.60461148681394905</v>
      </c>
      <c r="L1592" s="26">
        <f t="shared" si="99"/>
        <v>4.8409228244513747</v>
      </c>
      <c r="M1592" s="60">
        <v>39.019909220800152</v>
      </c>
      <c r="N1592" s="61" t="s">
        <v>29</v>
      </c>
      <c r="O1592" s="24">
        <f t="shared" si="100"/>
        <v>0</v>
      </c>
      <c r="P1592" s="163">
        <f t="shared" si="101"/>
        <v>0</v>
      </c>
      <c r="Q1592" s="166">
        <v>41</v>
      </c>
      <c r="R1592" s="166">
        <v>1</v>
      </c>
      <c r="S1592" s="166">
        <v>1</v>
      </c>
      <c r="T1592" s="20"/>
      <c r="U1592" s="20"/>
      <c r="V1592" s="20"/>
      <c r="W1592" s="20"/>
      <c r="X1592" s="20"/>
      <c r="Y1592" s="20"/>
      <c r="Z1592" s="6"/>
      <c r="AA1592" s="6"/>
      <c r="AB1592" s="111"/>
      <c r="AC1592" s="24"/>
      <c r="AI1592" s="111"/>
      <c r="AM1592" s="111"/>
    </row>
    <row r="1593" spans="1:39" x14ac:dyDescent="0.25">
      <c r="A1593" s="10"/>
      <c r="B1593" s="10"/>
      <c r="C1593" s="2" t="s">
        <v>704</v>
      </c>
      <c r="D1593" s="51" t="s">
        <v>927</v>
      </c>
      <c r="E1593" s="38" t="s">
        <v>31</v>
      </c>
      <c r="F1593" s="38">
        <v>3</v>
      </c>
      <c r="G1593" s="41">
        <v>1.5007863508554544</v>
      </c>
      <c r="H1593" s="41">
        <v>1.5386259406028764</v>
      </c>
      <c r="I1593" s="57" t="s">
        <v>9</v>
      </c>
      <c r="J1593" s="58">
        <v>3089.8867662399298</v>
      </c>
      <c r="K1593" s="59">
        <v>0.60461148681394905</v>
      </c>
      <c r="L1593" s="26">
        <f t="shared" si="99"/>
        <v>4.7415745239895557</v>
      </c>
      <c r="M1593" s="60">
        <v>39.048655109791632</v>
      </c>
      <c r="N1593" s="61" t="s">
        <v>29</v>
      </c>
      <c r="O1593" s="24">
        <f t="shared" si="100"/>
        <v>0</v>
      </c>
      <c r="P1593" s="163">
        <f t="shared" si="101"/>
        <v>0</v>
      </c>
      <c r="Q1593" s="166">
        <v>42</v>
      </c>
      <c r="R1593" s="166">
        <v>1</v>
      </c>
      <c r="S1593" s="166">
        <v>1</v>
      </c>
      <c r="T1593" s="20"/>
      <c r="U1593" s="20"/>
      <c r="V1593" s="20"/>
      <c r="W1593" s="20"/>
      <c r="X1593" s="20"/>
      <c r="Y1593" s="20"/>
      <c r="Z1593" s="6"/>
      <c r="AA1593" s="6"/>
      <c r="AB1593" s="111"/>
      <c r="AC1593" s="24"/>
      <c r="AI1593" s="111"/>
      <c r="AM1593" s="111"/>
    </row>
    <row r="1594" spans="1:39" x14ac:dyDescent="0.25">
      <c r="A1594" s="10"/>
      <c r="B1594" s="10"/>
      <c r="C1594" s="2" t="s">
        <v>704</v>
      </c>
      <c r="D1594" s="51" t="s">
        <v>927</v>
      </c>
      <c r="E1594" s="38" t="s">
        <v>32</v>
      </c>
      <c r="F1594" s="38">
        <v>1</v>
      </c>
      <c r="G1594" s="41">
        <v>1.5360199379290886</v>
      </c>
      <c r="H1594" s="41">
        <v>1.5640854814738891</v>
      </c>
      <c r="I1594" s="57" t="s">
        <v>9</v>
      </c>
      <c r="J1594" s="58">
        <v>3089.8867662399298</v>
      </c>
      <c r="K1594" s="59">
        <v>0.60461148681394905</v>
      </c>
      <c r="L1594" s="26">
        <f t="shared" si="99"/>
        <v>4.8528912872063081</v>
      </c>
      <c r="M1594" s="60">
        <v>39.182923973885529</v>
      </c>
      <c r="N1594" s="61" t="s">
        <v>29</v>
      </c>
      <c r="O1594" s="24">
        <f t="shared" si="100"/>
        <v>0</v>
      </c>
      <c r="P1594" s="163">
        <f t="shared" si="101"/>
        <v>1</v>
      </c>
      <c r="Q1594" s="166">
        <v>43</v>
      </c>
      <c r="R1594" s="166">
        <v>1</v>
      </c>
      <c r="S1594" s="166">
        <v>1</v>
      </c>
      <c r="T1594" s="20"/>
      <c r="U1594" s="20"/>
      <c r="V1594" s="20"/>
      <c r="W1594" s="20"/>
      <c r="X1594" s="20"/>
      <c r="Y1594" s="20"/>
      <c r="Z1594" s="6"/>
      <c r="AA1594" s="6"/>
      <c r="AB1594" s="111"/>
      <c r="AC1594" s="24"/>
      <c r="AI1594" s="111"/>
      <c r="AM1594" s="111"/>
    </row>
    <row r="1595" spans="1:39" x14ac:dyDescent="0.25">
      <c r="A1595" s="10"/>
      <c r="B1595" s="10"/>
      <c r="C1595" s="2" t="s">
        <v>704</v>
      </c>
      <c r="D1595" s="51" t="s">
        <v>927</v>
      </c>
      <c r="E1595" s="38" t="s">
        <v>32</v>
      </c>
      <c r="F1595" s="38">
        <v>2</v>
      </c>
      <c r="G1595" s="41">
        <v>1.5505087386203205</v>
      </c>
      <c r="H1595" s="41">
        <v>1.5868722427699302</v>
      </c>
      <c r="I1595" s="57" t="s">
        <v>9</v>
      </c>
      <c r="J1595" s="58">
        <v>3089.8867662399298</v>
      </c>
      <c r="K1595" s="59">
        <v>0.60461148681394905</v>
      </c>
      <c r="L1595" s="26">
        <f t="shared" si="99"/>
        <v>4.8986671087958022</v>
      </c>
      <c r="M1595" s="60">
        <v>39.08265993048856</v>
      </c>
      <c r="N1595" s="61" t="s">
        <v>29</v>
      </c>
      <c r="O1595" s="24">
        <f t="shared" si="100"/>
        <v>0</v>
      </c>
      <c r="P1595" s="163">
        <f t="shared" si="101"/>
        <v>0</v>
      </c>
      <c r="Q1595" s="166">
        <v>44</v>
      </c>
      <c r="R1595" s="166">
        <v>1</v>
      </c>
      <c r="S1595" s="166">
        <v>1</v>
      </c>
      <c r="T1595" s="20"/>
      <c r="U1595" s="20"/>
      <c r="V1595" s="20"/>
      <c r="W1595" s="20"/>
      <c r="X1595" s="20"/>
      <c r="Y1595" s="20"/>
      <c r="Z1595" s="6"/>
      <c r="AA1595" s="6"/>
      <c r="AB1595" s="111"/>
      <c r="AC1595" s="24"/>
      <c r="AI1595" s="111"/>
      <c r="AM1595" s="111"/>
    </row>
    <row r="1596" spans="1:39" x14ac:dyDescent="0.25">
      <c r="A1596" s="10"/>
      <c r="B1596" s="10"/>
      <c r="C1596" s="2" t="s">
        <v>704</v>
      </c>
      <c r="D1596" s="51" t="s">
        <v>927</v>
      </c>
      <c r="E1596" s="38" t="s">
        <v>32</v>
      </c>
      <c r="F1596" s="38">
        <v>3</v>
      </c>
      <c r="G1596" s="41">
        <v>1.5573762473097241</v>
      </c>
      <c r="H1596" s="41">
        <v>1.5990588458978992</v>
      </c>
      <c r="I1596" s="57" t="s">
        <v>9</v>
      </c>
      <c r="J1596" s="58">
        <v>3089.8867662399298</v>
      </c>
      <c r="K1596" s="59">
        <v>0.60461148681394905</v>
      </c>
      <c r="L1596" s="26">
        <f t="shared" si="99"/>
        <v>4.9203642705712891</v>
      </c>
      <c r="M1596" s="60">
        <v>39.018716358213837</v>
      </c>
      <c r="N1596" s="61" t="s">
        <v>29</v>
      </c>
      <c r="O1596" s="24">
        <f t="shared" si="100"/>
        <v>0</v>
      </c>
      <c r="P1596" s="163">
        <f t="shared" si="101"/>
        <v>0</v>
      </c>
      <c r="Q1596" s="166">
        <v>45</v>
      </c>
      <c r="R1596" s="166">
        <v>1</v>
      </c>
      <c r="S1596" s="166">
        <v>1</v>
      </c>
      <c r="T1596" s="20"/>
      <c r="U1596" s="20"/>
      <c r="V1596" s="20"/>
      <c r="W1596" s="20"/>
      <c r="X1596" s="20"/>
      <c r="Y1596" s="20"/>
      <c r="Z1596" s="6"/>
      <c r="AA1596" s="6"/>
      <c r="AB1596" s="111"/>
      <c r="AC1596" s="24"/>
      <c r="AI1596" s="111"/>
      <c r="AM1596" s="111"/>
    </row>
    <row r="1597" spans="1:39" x14ac:dyDescent="0.25">
      <c r="A1597" s="10"/>
      <c r="B1597" s="10"/>
      <c r="C1597" s="2" t="s">
        <v>704</v>
      </c>
      <c r="D1597" s="51" t="s">
        <v>931</v>
      </c>
      <c r="E1597" s="38" t="s">
        <v>30</v>
      </c>
      <c r="F1597" s="38">
        <v>1</v>
      </c>
      <c r="G1597" s="41">
        <v>1.5391213189745543</v>
      </c>
      <c r="H1597" s="41">
        <v>1.568401679958473</v>
      </c>
      <c r="I1597" s="57" t="s">
        <v>9</v>
      </c>
      <c r="J1597" s="58">
        <v>3089.8867662399298</v>
      </c>
      <c r="K1597" s="59">
        <v>0.60461148681394905</v>
      </c>
      <c r="L1597" s="26">
        <f t="shared" si="99"/>
        <v>4.8626897700789584</v>
      </c>
      <c r="M1597" s="60">
        <v>39.168344015862345</v>
      </c>
      <c r="N1597" s="61" t="s">
        <v>29</v>
      </c>
      <c r="O1597" s="24">
        <f t="shared" si="100"/>
        <v>1</v>
      </c>
      <c r="P1597" s="163">
        <f t="shared" si="101"/>
        <v>1</v>
      </c>
      <c r="Q1597" s="166">
        <v>46</v>
      </c>
      <c r="R1597" s="166">
        <v>1</v>
      </c>
      <c r="S1597" s="166">
        <v>1</v>
      </c>
      <c r="T1597" s="20"/>
      <c r="U1597" s="20"/>
      <c r="V1597" s="20"/>
      <c r="W1597" s="20"/>
      <c r="X1597" s="20"/>
      <c r="Y1597" s="20"/>
      <c r="Z1597" s="6"/>
      <c r="AA1597" s="6"/>
      <c r="AB1597" s="111"/>
      <c r="AC1597" s="24"/>
      <c r="AI1597" s="111"/>
      <c r="AM1597" s="111"/>
    </row>
    <row r="1598" spans="1:39" x14ac:dyDescent="0.25">
      <c r="A1598" s="10"/>
      <c r="B1598" s="10"/>
      <c r="C1598" s="2" t="s">
        <v>704</v>
      </c>
      <c r="D1598" s="51" t="s">
        <v>931</v>
      </c>
      <c r="E1598" s="38" t="s">
        <v>30</v>
      </c>
      <c r="F1598" s="38">
        <v>2</v>
      </c>
      <c r="G1598" s="41">
        <v>1.5501539704174869</v>
      </c>
      <c r="H1598" s="41">
        <v>1.5754014701062784</v>
      </c>
      <c r="I1598" s="57" t="s">
        <v>9</v>
      </c>
      <c r="J1598" s="58">
        <v>3089.8867662399298</v>
      </c>
      <c r="K1598" s="59">
        <v>0.60461148681394905</v>
      </c>
      <c r="L1598" s="26">
        <f t="shared" si="99"/>
        <v>4.8975462564696075</v>
      </c>
      <c r="M1598" s="60">
        <v>39.221405204258645</v>
      </c>
      <c r="N1598" s="61" t="s">
        <v>29</v>
      </c>
      <c r="O1598" s="24">
        <f t="shared" si="100"/>
        <v>0</v>
      </c>
      <c r="P1598" s="163">
        <f t="shared" si="101"/>
        <v>0</v>
      </c>
      <c r="Q1598" s="166">
        <v>47</v>
      </c>
      <c r="R1598" s="166">
        <v>1</v>
      </c>
      <c r="S1598" s="166">
        <v>1</v>
      </c>
      <c r="T1598" s="20"/>
      <c r="U1598" s="20"/>
      <c r="V1598" s="20"/>
      <c r="W1598" s="20"/>
      <c r="X1598" s="20"/>
      <c r="Y1598" s="20"/>
      <c r="Z1598" s="6"/>
      <c r="AA1598" s="6"/>
      <c r="AB1598" s="111"/>
      <c r="AC1598" s="24"/>
      <c r="AI1598" s="111"/>
      <c r="AM1598" s="111"/>
    </row>
    <row r="1599" spans="1:39" x14ac:dyDescent="0.25">
      <c r="A1599" s="10"/>
      <c r="B1599" s="10"/>
      <c r="C1599" s="2" t="s">
        <v>704</v>
      </c>
      <c r="D1599" s="51" t="s">
        <v>931</v>
      </c>
      <c r="E1599" s="38" t="s">
        <v>30</v>
      </c>
      <c r="F1599" s="38">
        <v>3</v>
      </c>
      <c r="G1599" s="41">
        <v>1.5442351459977726</v>
      </c>
      <c r="H1599" s="41">
        <v>1.5666541494555013</v>
      </c>
      <c r="I1599" s="57" t="s">
        <v>9</v>
      </c>
      <c r="J1599" s="58">
        <v>3089.8867662399298</v>
      </c>
      <c r="K1599" s="59">
        <v>0.60461148681394905</v>
      </c>
      <c r="L1599" s="26">
        <f t="shared" si="99"/>
        <v>4.8788463615348707</v>
      </c>
      <c r="M1599" s="60">
        <v>39.255747846969015</v>
      </c>
      <c r="N1599" s="61" t="s">
        <v>29</v>
      </c>
      <c r="O1599" s="24">
        <f t="shared" si="100"/>
        <v>0</v>
      </c>
      <c r="P1599" s="163">
        <f t="shared" si="101"/>
        <v>0</v>
      </c>
      <c r="Q1599" s="166">
        <v>48</v>
      </c>
      <c r="R1599" s="166">
        <v>1</v>
      </c>
      <c r="S1599" s="166">
        <v>1</v>
      </c>
      <c r="T1599" s="20"/>
      <c r="U1599" s="20"/>
      <c r="V1599" s="20"/>
      <c r="W1599" s="20"/>
      <c r="X1599" s="20"/>
      <c r="Y1599" s="20"/>
      <c r="Z1599" s="6"/>
      <c r="AA1599" s="6"/>
      <c r="AB1599" s="111"/>
      <c r="AC1599" s="24"/>
      <c r="AI1599" s="111"/>
      <c r="AM1599" s="111"/>
    </row>
    <row r="1600" spans="1:39" x14ac:dyDescent="0.25">
      <c r="A1600" s="10"/>
      <c r="B1600" s="10"/>
      <c r="C1600" s="2" t="s">
        <v>704</v>
      </c>
      <c r="D1600" s="51" t="s">
        <v>1685</v>
      </c>
      <c r="E1600" s="38" t="s">
        <v>30</v>
      </c>
      <c r="F1600" s="38">
        <v>1</v>
      </c>
      <c r="G1600" s="41">
        <v>1.5427635830927657</v>
      </c>
      <c r="H1600" s="41">
        <v>1.5604744852282901</v>
      </c>
      <c r="I1600" s="57" t="s">
        <v>9</v>
      </c>
      <c r="J1600" s="58">
        <v>3089.8867662399298</v>
      </c>
      <c r="K1600" s="59">
        <v>0.60461148681394905</v>
      </c>
      <c r="L1600" s="26">
        <f t="shared" ref="L1600:L1618" si="102">G1600*J1600/978</f>
        <v>4.8741971153734491</v>
      </c>
      <c r="M1600" s="60">
        <v>39.314796127710714</v>
      </c>
      <c r="N1600" s="61" t="s">
        <v>29</v>
      </c>
      <c r="O1600" s="24">
        <f t="shared" si="100"/>
        <v>1</v>
      </c>
      <c r="P1600" s="163">
        <f t="shared" si="101"/>
        <v>1</v>
      </c>
      <c r="Q1600" s="166">
        <v>49</v>
      </c>
      <c r="R1600" s="166">
        <v>1</v>
      </c>
      <c r="S1600" s="166">
        <v>1</v>
      </c>
      <c r="T1600" s="20"/>
      <c r="U1600" s="20"/>
      <c r="V1600" s="20"/>
      <c r="W1600" s="20"/>
      <c r="X1600" s="20"/>
      <c r="Y1600" s="20"/>
      <c r="Z1600" s="6"/>
      <c r="AA1600" s="6"/>
      <c r="AB1600" s="111"/>
      <c r="AC1600" s="24"/>
      <c r="AI1600" s="111"/>
      <c r="AM1600" s="111"/>
    </row>
    <row r="1601" spans="1:39" x14ac:dyDescent="0.25">
      <c r="A1601" s="10"/>
      <c r="B1601" s="10"/>
      <c r="C1601" s="2" t="s">
        <v>704</v>
      </c>
      <c r="D1601" s="51" t="s">
        <v>1685</v>
      </c>
      <c r="E1601" s="38" t="s">
        <v>31</v>
      </c>
      <c r="F1601" s="38">
        <v>1</v>
      </c>
      <c r="G1601" s="41">
        <v>1.4960494242245945</v>
      </c>
      <c r="H1601" s="41">
        <v>1.5288075237399563</v>
      </c>
      <c r="I1601" s="57" t="s">
        <v>9</v>
      </c>
      <c r="J1601" s="58">
        <v>3089.8867662399298</v>
      </c>
      <c r="K1601" s="59">
        <v>0.60461148681394905</v>
      </c>
      <c r="L1601" s="26">
        <f t="shared" si="102"/>
        <v>4.7266087091538251</v>
      </c>
      <c r="M1601" s="60">
        <v>39.112745929409499</v>
      </c>
      <c r="N1601" s="61" t="s">
        <v>29</v>
      </c>
      <c r="O1601" s="24">
        <f t="shared" si="100"/>
        <v>0</v>
      </c>
      <c r="P1601" s="163">
        <f t="shared" si="101"/>
        <v>1</v>
      </c>
      <c r="Q1601" s="166">
        <v>50</v>
      </c>
      <c r="R1601" s="166">
        <v>1</v>
      </c>
      <c r="S1601" s="166">
        <v>1</v>
      </c>
      <c r="T1601" s="20"/>
      <c r="U1601" s="20"/>
      <c r="V1601" s="20"/>
      <c r="W1601" s="20"/>
      <c r="X1601" s="20"/>
      <c r="Y1601" s="20"/>
      <c r="Z1601" s="6"/>
      <c r="AA1601" s="6"/>
      <c r="AB1601" s="111"/>
      <c r="AC1601" s="24"/>
      <c r="AI1601" s="111"/>
      <c r="AM1601" s="111"/>
    </row>
    <row r="1602" spans="1:39" x14ac:dyDescent="0.25">
      <c r="A1602" s="10"/>
      <c r="B1602" s="10"/>
      <c r="C1602" s="2" t="s">
        <v>704</v>
      </c>
      <c r="D1602" s="51" t="s">
        <v>1685</v>
      </c>
      <c r="E1602" s="38" t="s">
        <v>32</v>
      </c>
      <c r="F1602" s="38">
        <v>1</v>
      </c>
      <c r="G1602" s="41">
        <v>1.5908639951688737</v>
      </c>
      <c r="H1602" s="41">
        <v>1.6056226397501048</v>
      </c>
      <c r="I1602" s="57" t="s">
        <v>9</v>
      </c>
      <c r="J1602" s="58">
        <v>3089.8867662399298</v>
      </c>
      <c r="K1602" s="59">
        <v>0.60461148681394905</v>
      </c>
      <c r="L1602" s="26">
        <f t="shared" si="102"/>
        <v>5.0261652408587789</v>
      </c>
      <c r="M1602" s="60">
        <v>39.357676836701884</v>
      </c>
      <c r="N1602" s="61" t="s">
        <v>29</v>
      </c>
      <c r="O1602" s="24">
        <f t="shared" si="100"/>
        <v>0</v>
      </c>
      <c r="P1602" s="163">
        <f t="shared" si="101"/>
        <v>1</v>
      </c>
      <c r="Q1602" s="166">
        <v>51</v>
      </c>
      <c r="R1602" s="166">
        <v>1</v>
      </c>
      <c r="S1602" s="166">
        <v>1</v>
      </c>
      <c r="T1602" s="20"/>
      <c r="U1602" s="20"/>
      <c r="V1602" s="20"/>
      <c r="W1602" s="20"/>
      <c r="X1602" s="20"/>
      <c r="Y1602" s="20"/>
      <c r="Z1602" s="6"/>
      <c r="AA1602" s="6"/>
      <c r="AB1602" s="111"/>
      <c r="AC1602" s="24"/>
      <c r="AI1602" s="111"/>
      <c r="AM1602" s="111"/>
    </row>
    <row r="1603" spans="1:39" x14ac:dyDescent="0.25">
      <c r="A1603" s="10"/>
      <c r="B1603" s="10"/>
      <c r="C1603" s="2" t="s">
        <v>704</v>
      </c>
      <c r="D1603" s="51" t="s">
        <v>1685</v>
      </c>
      <c r="E1603" s="38" t="s">
        <v>33</v>
      </c>
      <c r="F1603" s="38">
        <v>1</v>
      </c>
      <c r="G1603" s="41">
        <v>1.6356433919554241</v>
      </c>
      <c r="H1603" s="41">
        <v>1.6522625936818138</v>
      </c>
      <c r="I1603" s="57" t="s">
        <v>9</v>
      </c>
      <c r="J1603" s="58">
        <v>3089.8867662399298</v>
      </c>
      <c r="K1603" s="59">
        <v>0.60461148681394905</v>
      </c>
      <c r="L1603" s="26">
        <f t="shared" si="102"/>
        <v>5.167640972485537</v>
      </c>
      <c r="M1603" s="60">
        <v>39.34047180114316</v>
      </c>
      <c r="N1603" s="61" t="s">
        <v>29</v>
      </c>
      <c r="O1603" s="24">
        <f t="shared" si="100"/>
        <v>0</v>
      </c>
      <c r="P1603" s="163">
        <f t="shared" si="101"/>
        <v>1</v>
      </c>
      <c r="Q1603" s="166">
        <v>52</v>
      </c>
      <c r="R1603" s="166">
        <v>1</v>
      </c>
      <c r="S1603" s="166">
        <v>1</v>
      </c>
      <c r="T1603" s="20"/>
      <c r="U1603" s="20"/>
      <c r="V1603" s="20"/>
      <c r="W1603" s="20"/>
      <c r="X1603" s="20"/>
      <c r="Y1603" s="20"/>
      <c r="Z1603" s="6"/>
      <c r="AA1603" s="6"/>
      <c r="AB1603" s="111"/>
      <c r="AC1603" s="24"/>
      <c r="AI1603" s="111"/>
      <c r="AM1603" s="111"/>
    </row>
    <row r="1604" spans="1:39" x14ac:dyDescent="0.25">
      <c r="A1604" s="10"/>
      <c r="B1604" s="10"/>
      <c r="C1604" s="2" t="s">
        <v>704</v>
      </c>
      <c r="D1604" s="51" t="s">
        <v>1685</v>
      </c>
      <c r="E1604" s="38" t="s">
        <v>34</v>
      </c>
      <c r="F1604" s="38">
        <v>1</v>
      </c>
      <c r="G1604" s="41">
        <v>1.5913096856228353</v>
      </c>
      <c r="H1604" s="41">
        <v>1.6207208063902625</v>
      </c>
      <c r="I1604" s="57" t="s">
        <v>9</v>
      </c>
      <c r="J1604" s="58">
        <v>3089.8867662399298</v>
      </c>
      <c r="K1604" s="59">
        <v>0.60461148681394905</v>
      </c>
      <c r="L1604" s="26">
        <f t="shared" si="102"/>
        <v>5.0275733523470567</v>
      </c>
      <c r="M1604" s="60">
        <v>39.178840150710045</v>
      </c>
      <c r="N1604" s="61" t="s">
        <v>29</v>
      </c>
      <c r="O1604" s="24">
        <f t="shared" si="100"/>
        <v>0</v>
      </c>
      <c r="P1604" s="163">
        <f t="shared" si="101"/>
        <v>1</v>
      </c>
      <c r="Q1604" s="166">
        <v>53</v>
      </c>
      <c r="R1604" s="166">
        <v>1</v>
      </c>
      <c r="S1604" s="166">
        <v>1</v>
      </c>
      <c r="T1604" s="20"/>
      <c r="U1604" s="20"/>
      <c r="V1604" s="20"/>
      <c r="W1604" s="20"/>
      <c r="X1604" s="20"/>
      <c r="Y1604" s="20"/>
      <c r="Z1604" s="6"/>
      <c r="AA1604" s="6"/>
      <c r="AB1604" s="111"/>
      <c r="AC1604" s="24"/>
      <c r="AI1604" s="111"/>
      <c r="AM1604" s="111"/>
    </row>
    <row r="1605" spans="1:39" x14ac:dyDescent="0.25">
      <c r="A1605" s="10"/>
      <c r="B1605" s="10"/>
      <c r="C1605" s="2" t="s">
        <v>704</v>
      </c>
      <c r="D1605" s="51" t="s">
        <v>1685</v>
      </c>
      <c r="E1605" s="38" t="s">
        <v>518</v>
      </c>
      <c r="F1605" s="38">
        <v>1</v>
      </c>
      <c r="G1605" s="41">
        <v>1.5910337733584778</v>
      </c>
      <c r="H1605" s="41">
        <v>1.6145039996168031</v>
      </c>
      <c r="I1605" s="57" t="s">
        <v>9</v>
      </c>
      <c r="J1605" s="58">
        <v>3089.8867662399298</v>
      </c>
      <c r="K1605" s="59">
        <v>0.60461148681394905</v>
      </c>
      <c r="L1605" s="26">
        <f t="shared" si="102"/>
        <v>5.0267016369541313</v>
      </c>
      <c r="M1605" s="60">
        <v>39.251209734041012</v>
      </c>
      <c r="N1605" s="61" t="s">
        <v>29</v>
      </c>
      <c r="O1605" s="24">
        <f t="shared" si="100"/>
        <v>0</v>
      </c>
      <c r="P1605" s="163">
        <f t="shared" si="101"/>
        <v>1</v>
      </c>
      <c r="Q1605" s="166">
        <v>54</v>
      </c>
      <c r="R1605" s="166">
        <v>1</v>
      </c>
      <c r="S1605" s="166">
        <v>1</v>
      </c>
      <c r="T1605" s="20"/>
      <c r="U1605" s="20"/>
      <c r="V1605" s="20"/>
      <c r="W1605" s="20"/>
      <c r="X1605" s="20"/>
      <c r="Y1605" s="20"/>
      <c r="Z1605" s="6"/>
      <c r="AA1605" s="6"/>
      <c r="AB1605" s="111"/>
      <c r="AC1605" s="24"/>
      <c r="AI1605" s="111"/>
      <c r="AM1605" s="111"/>
    </row>
    <row r="1606" spans="1:39" x14ac:dyDescent="0.25">
      <c r="A1606" s="10"/>
      <c r="B1606" s="10"/>
      <c r="C1606" s="2" t="s">
        <v>704</v>
      </c>
      <c r="D1606" s="51" t="s">
        <v>1685</v>
      </c>
      <c r="E1606" s="38" t="s">
        <v>519</v>
      </c>
      <c r="F1606" s="38">
        <v>1</v>
      </c>
      <c r="G1606" s="41">
        <v>1.6869876607127448</v>
      </c>
      <c r="H1606" s="41">
        <v>1.7295014719366826</v>
      </c>
      <c r="I1606" s="57" t="s">
        <v>9</v>
      </c>
      <c r="J1606" s="58">
        <v>3089.8867662399298</v>
      </c>
      <c r="K1606" s="59">
        <v>0.60461148681394905</v>
      </c>
      <c r="L1606" s="26">
        <f t="shared" si="102"/>
        <v>5.3298577174298227</v>
      </c>
      <c r="M1606" s="60">
        <v>39.048889763225624</v>
      </c>
      <c r="N1606" s="61" t="s">
        <v>29</v>
      </c>
      <c r="O1606" s="24">
        <f t="shared" si="100"/>
        <v>0</v>
      </c>
      <c r="P1606" s="163">
        <f t="shared" si="101"/>
        <v>1</v>
      </c>
      <c r="Q1606" s="166">
        <v>55</v>
      </c>
      <c r="R1606" s="166">
        <v>1</v>
      </c>
      <c r="S1606" s="166">
        <v>1</v>
      </c>
      <c r="T1606" s="20"/>
      <c r="U1606" s="20"/>
      <c r="V1606" s="20"/>
      <c r="W1606" s="20"/>
      <c r="X1606" s="20"/>
      <c r="Y1606" s="20"/>
      <c r="Z1606" s="6"/>
      <c r="AA1606" s="6"/>
      <c r="AB1606" s="111"/>
      <c r="AC1606" s="24"/>
      <c r="AI1606" s="111"/>
      <c r="AM1606" s="111"/>
    </row>
    <row r="1607" spans="1:39" x14ac:dyDescent="0.25">
      <c r="A1607" s="10"/>
      <c r="B1607" s="10"/>
      <c r="C1607" s="2" t="s">
        <v>704</v>
      </c>
      <c r="D1607" s="51" t="s">
        <v>1685</v>
      </c>
      <c r="E1607" s="38" t="s">
        <v>520</v>
      </c>
      <c r="F1607" s="38">
        <v>1</v>
      </c>
      <c r="G1607" s="41">
        <v>1.7128473443545551</v>
      </c>
      <c r="H1607" s="41">
        <v>1.739397211859415</v>
      </c>
      <c r="I1607" s="57" t="s">
        <v>9</v>
      </c>
      <c r="J1607" s="58">
        <v>3089.8867662399298</v>
      </c>
      <c r="K1607" s="59">
        <v>0.60461148681394905</v>
      </c>
      <c r="L1607" s="26">
        <f t="shared" si="102"/>
        <v>5.4115586318101716</v>
      </c>
      <c r="M1607" s="60">
        <v>39.23667104504969</v>
      </c>
      <c r="N1607" s="61" t="s">
        <v>29</v>
      </c>
      <c r="O1607" s="24">
        <f t="shared" si="100"/>
        <v>0</v>
      </c>
      <c r="P1607" s="163">
        <f t="shared" si="101"/>
        <v>1</v>
      </c>
      <c r="Q1607" s="166">
        <v>56</v>
      </c>
      <c r="R1607" s="166">
        <v>1</v>
      </c>
      <c r="S1607" s="166">
        <v>1</v>
      </c>
      <c r="T1607" s="20"/>
      <c r="U1607" s="20"/>
      <c r="V1607" s="20"/>
      <c r="W1607" s="20"/>
      <c r="X1607" s="20"/>
      <c r="Y1607" s="20"/>
      <c r="Z1607" s="6"/>
      <c r="AA1607" s="6"/>
      <c r="AB1607" s="111"/>
      <c r="AC1607" s="24"/>
      <c r="AI1607" s="111"/>
      <c r="AM1607" s="111"/>
    </row>
    <row r="1608" spans="1:39" x14ac:dyDescent="0.25">
      <c r="A1608" s="10"/>
      <c r="B1608" s="10"/>
      <c r="C1608" s="2" t="s">
        <v>704</v>
      </c>
      <c r="D1608" s="51" t="s">
        <v>1685</v>
      </c>
      <c r="E1608" s="38" t="s">
        <v>521</v>
      </c>
      <c r="F1608" s="38">
        <v>1</v>
      </c>
      <c r="G1608" s="41">
        <v>1.583267248215702</v>
      </c>
      <c r="H1608" s="41">
        <v>1.638943894389439</v>
      </c>
      <c r="I1608" s="57" t="s">
        <v>9</v>
      </c>
      <c r="J1608" s="58">
        <v>3089.8867662399298</v>
      </c>
      <c r="K1608" s="59">
        <v>0.60461148681394905</v>
      </c>
      <c r="L1608" s="26">
        <f t="shared" si="102"/>
        <v>5.002164128510028</v>
      </c>
      <c r="M1608" s="60">
        <v>38.857043369901703</v>
      </c>
      <c r="N1608" s="61" t="s">
        <v>29</v>
      </c>
      <c r="O1608" s="24">
        <f t="shared" si="100"/>
        <v>0</v>
      </c>
      <c r="P1608" s="163">
        <f t="shared" si="101"/>
        <v>1</v>
      </c>
      <c r="Q1608" s="166">
        <v>57</v>
      </c>
      <c r="R1608" s="166">
        <v>1</v>
      </c>
      <c r="S1608" s="166">
        <v>1</v>
      </c>
      <c r="T1608" s="20"/>
      <c r="U1608" s="20"/>
      <c r="V1608" s="20"/>
      <c r="W1608" s="20"/>
      <c r="X1608" s="20"/>
      <c r="Y1608" s="20"/>
      <c r="Z1608" s="6"/>
      <c r="AA1608" s="6"/>
      <c r="AB1608" s="111"/>
      <c r="AC1608" s="24"/>
      <c r="AI1608" s="111"/>
      <c r="AM1608" s="111"/>
    </row>
    <row r="1609" spans="1:39" x14ac:dyDescent="0.25">
      <c r="A1609" s="10"/>
      <c r="B1609" s="10"/>
      <c r="C1609" s="2" t="s">
        <v>704</v>
      </c>
      <c r="D1609" s="51" t="s">
        <v>1685</v>
      </c>
      <c r="E1609" s="38" t="s">
        <v>524</v>
      </c>
      <c r="F1609" s="38">
        <v>1</v>
      </c>
      <c r="G1609" s="41">
        <v>1.5929958027282267</v>
      </c>
      <c r="H1609" s="41">
        <v>1.6517326732673265</v>
      </c>
      <c r="I1609" s="57" t="s">
        <v>9</v>
      </c>
      <c r="J1609" s="58">
        <v>3089.8867662399298</v>
      </c>
      <c r="K1609" s="59">
        <v>0.60461148681394905</v>
      </c>
      <c r="L1609" s="26">
        <f t="shared" si="102"/>
        <v>5.032900459637732</v>
      </c>
      <c r="M1609" s="60">
        <v>38.824297733949898</v>
      </c>
      <c r="N1609" s="61" t="s">
        <v>29</v>
      </c>
      <c r="O1609" s="24">
        <f t="shared" si="100"/>
        <v>0</v>
      </c>
      <c r="P1609" s="163">
        <f t="shared" si="101"/>
        <v>1</v>
      </c>
      <c r="Q1609" s="166">
        <v>58</v>
      </c>
      <c r="R1609" s="166">
        <v>1</v>
      </c>
      <c r="S1609" s="166">
        <v>1</v>
      </c>
      <c r="T1609" s="20"/>
      <c r="U1609" s="20"/>
      <c r="V1609" s="20"/>
      <c r="W1609" s="20"/>
      <c r="X1609" s="20"/>
      <c r="Y1609" s="20"/>
      <c r="Z1609" s="6"/>
      <c r="AA1609" s="6"/>
      <c r="AB1609" s="111"/>
      <c r="AC1609" s="24"/>
      <c r="AI1609" s="111"/>
      <c r="AM1609" s="111"/>
    </row>
    <row r="1610" spans="1:39" x14ac:dyDescent="0.25">
      <c r="A1610" s="10"/>
      <c r="B1610" s="10"/>
      <c r="C1610" s="2" t="s">
        <v>704</v>
      </c>
      <c r="D1610" s="51" t="s">
        <v>1685</v>
      </c>
      <c r="E1610" s="38" t="s">
        <v>525</v>
      </c>
      <c r="F1610" s="38">
        <v>1</v>
      </c>
      <c r="G1610" s="41">
        <v>1.5400486454751321</v>
      </c>
      <c r="H1610" s="41">
        <v>1.6191920650970197</v>
      </c>
      <c r="I1610" s="57" t="s">
        <v>9</v>
      </c>
      <c r="J1610" s="58">
        <v>3089.8867662399298</v>
      </c>
      <c r="K1610" s="59">
        <v>0.60461148681394905</v>
      </c>
      <c r="L1610" s="26">
        <f t="shared" si="102"/>
        <v>4.8656195593244789</v>
      </c>
      <c r="M1610" s="60">
        <v>38.546901124436502</v>
      </c>
      <c r="N1610" s="61" t="s">
        <v>29</v>
      </c>
      <c r="O1610" s="24">
        <f t="shared" si="100"/>
        <v>0</v>
      </c>
      <c r="P1610" s="163">
        <f t="shared" si="101"/>
        <v>1</v>
      </c>
      <c r="Q1610" s="166">
        <v>59</v>
      </c>
      <c r="R1610" s="166">
        <v>1</v>
      </c>
      <c r="S1610" s="166">
        <v>1</v>
      </c>
      <c r="T1610" s="20"/>
      <c r="U1610" s="20"/>
      <c r="V1610" s="20"/>
      <c r="W1610" s="20"/>
      <c r="X1610" s="20"/>
      <c r="Y1610" s="20"/>
      <c r="Z1610" s="6"/>
      <c r="AA1610" s="6"/>
      <c r="AB1610" s="111"/>
      <c r="AC1610" s="24"/>
      <c r="AI1610" s="111"/>
      <c r="AM1610" s="111"/>
    </row>
    <row r="1611" spans="1:39" x14ac:dyDescent="0.25">
      <c r="A1611" s="10"/>
      <c r="B1611" s="10"/>
      <c r="C1611" s="2" t="s">
        <v>704</v>
      </c>
      <c r="D1611" s="51" t="s">
        <v>1685</v>
      </c>
      <c r="E1611" s="38" t="s">
        <v>529</v>
      </c>
      <c r="F1611" s="38">
        <v>1</v>
      </c>
      <c r="G1611" s="41">
        <v>1.6976660032567394</v>
      </c>
      <c r="H1611" s="41">
        <v>1.7175983436853002</v>
      </c>
      <c r="I1611" s="57" t="s">
        <v>9</v>
      </c>
      <c r="J1611" s="58">
        <v>3089.8867662399298</v>
      </c>
      <c r="K1611" s="59">
        <v>0.60461148681394905</v>
      </c>
      <c r="L1611" s="26">
        <f t="shared" si="102"/>
        <v>5.3635948026159843</v>
      </c>
      <c r="M1611" s="60">
        <v>39.309718234998378</v>
      </c>
      <c r="N1611" s="61" t="s">
        <v>29</v>
      </c>
      <c r="O1611" s="24">
        <f t="shared" si="100"/>
        <v>0</v>
      </c>
      <c r="P1611" s="163">
        <f t="shared" si="101"/>
        <v>1</v>
      </c>
      <c r="Q1611" s="166">
        <v>60</v>
      </c>
      <c r="R1611" s="166">
        <v>1</v>
      </c>
      <c r="S1611" s="166">
        <v>1</v>
      </c>
      <c r="T1611" s="20"/>
      <c r="U1611" s="20"/>
      <c r="V1611" s="20"/>
      <c r="W1611" s="20"/>
      <c r="X1611" s="20"/>
      <c r="Y1611" s="20"/>
      <c r="Z1611" s="6"/>
      <c r="AA1611" s="6"/>
      <c r="AB1611" s="111"/>
      <c r="AC1611" s="24"/>
      <c r="AI1611" s="111"/>
      <c r="AM1611" s="111"/>
    </row>
    <row r="1612" spans="1:39" x14ac:dyDescent="0.25">
      <c r="A1612" s="10"/>
      <c r="B1612" s="10"/>
      <c r="C1612" s="2" t="s">
        <v>704</v>
      </c>
      <c r="D1612" s="51" t="s">
        <v>1685</v>
      </c>
      <c r="E1612" s="38" t="s">
        <v>530</v>
      </c>
      <c r="F1612" s="38">
        <v>1</v>
      </c>
      <c r="G1612" s="41">
        <v>1.5348311431397486</v>
      </c>
      <c r="H1612" s="41">
        <v>1.5857201943956158</v>
      </c>
      <c r="I1612" s="57" t="s">
        <v>9</v>
      </c>
      <c r="J1612" s="58">
        <v>3089.8867662399298</v>
      </c>
      <c r="K1612" s="59">
        <v>0.60461148681394905</v>
      </c>
      <c r="L1612" s="26">
        <f t="shared" si="102"/>
        <v>4.8491354167693377</v>
      </c>
      <c r="M1612" s="60">
        <v>38.895647966384736</v>
      </c>
      <c r="N1612" s="61" t="s">
        <v>29</v>
      </c>
      <c r="O1612" s="24">
        <f t="shared" si="100"/>
        <v>0</v>
      </c>
      <c r="P1612" s="163">
        <f t="shared" si="101"/>
        <v>1</v>
      </c>
      <c r="Q1612" s="166">
        <v>61</v>
      </c>
      <c r="R1612" s="166">
        <v>1</v>
      </c>
      <c r="S1612" s="166">
        <v>1</v>
      </c>
      <c r="T1612" s="20"/>
      <c r="U1612" s="20"/>
      <c r="V1612" s="20"/>
      <c r="W1612" s="20"/>
      <c r="X1612" s="20"/>
      <c r="Y1612" s="20"/>
      <c r="Z1612" s="6"/>
      <c r="AA1612" s="6"/>
      <c r="AB1612" s="111"/>
      <c r="AC1612" s="24"/>
      <c r="AI1612" s="111"/>
      <c r="AM1612" s="111"/>
    </row>
    <row r="1613" spans="1:39" x14ac:dyDescent="0.25">
      <c r="A1613" s="10"/>
      <c r="B1613" s="10"/>
      <c r="C1613" s="2" t="s">
        <v>704</v>
      </c>
      <c r="D1613" s="51" t="s">
        <v>1685</v>
      </c>
      <c r="E1613" s="38" t="s">
        <v>949</v>
      </c>
      <c r="F1613" s="38">
        <v>1</v>
      </c>
      <c r="G1613" s="41">
        <v>1.5674660633484163</v>
      </c>
      <c r="H1613" s="41">
        <v>1.6115507092540771</v>
      </c>
      <c r="I1613" s="57" t="s">
        <v>9</v>
      </c>
      <c r="J1613" s="58">
        <v>3089.8867662399298</v>
      </c>
      <c r="K1613" s="59">
        <v>0.60461148681394905</v>
      </c>
      <c r="L1613" s="26">
        <f t="shared" si="102"/>
        <v>4.9522419689882113</v>
      </c>
      <c r="M1613" s="60">
        <v>38.992490239821656</v>
      </c>
      <c r="N1613" s="61" t="s">
        <v>29</v>
      </c>
      <c r="O1613" s="24">
        <f t="shared" si="100"/>
        <v>0</v>
      </c>
      <c r="P1613" s="163">
        <f t="shared" si="101"/>
        <v>1</v>
      </c>
      <c r="Q1613" s="166">
        <v>62</v>
      </c>
      <c r="R1613" s="166">
        <v>1</v>
      </c>
      <c r="S1613" s="166">
        <v>1</v>
      </c>
      <c r="T1613" s="20"/>
      <c r="U1613" s="20"/>
      <c r="V1613" s="20"/>
      <c r="W1613" s="20"/>
      <c r="X1613" s="20"/>
      <c r="Y1613" s="20"/>
      <c r="Z1613" s="6"/>
      <c r="AA1613" s="6"/>
      <c r="AB1613" s="111"/>
      <c r="AC1613" s="24"/>
      <c r="AI1613" s="111"/>
      <c r="AM1613" s="111"/>
    </row>
    <row r="1614" spans="1:39" x14ac:dyDescent="0.25">
      <c r="A1614" s="10"/>
      <c r="B1614" s="10"/>
      <c r="C1614" s="2" t="s">
        <v>704</v>
      </c>
      <c r="D1614" s="51" t="s">
        <v>1685</v>
      </c>
      <c r="E1614" s="38" t="s">
        <v>950</v>
      </c>
      <c r="F1614" s="38">
        <v>1</v>
      </c>
      <c r="G1614" s="41">
        <v>1.6101664007294278</v>
      </c>
      <c r="H1614" s="41">
        <v>1.6297791735207614</v>
      </c>
      <c r="I1614" s="57" t="s">
        <v>9</v>
      </c>
      <c r="J1614" s="58">
        <v>3089.8867662399298</v>
      </c>
      <c r="K1614" s="59">
        <v>0.60461148681394905</v>
      </c>
      <c r="L1614" s="26">
        <f t="shared" si="102"/>
        <v>5.0871491340061743</v>
      </c>
      <c r="M1614" s="60">
        <v>39.301169364825242</v>
      </c>
      <c r="N1614" s="61" t="s">
        <v>29</v>
      </c>
      <c r="O1614" s="24">
        <f t="shared" si="100"/>
        <v>0</v>
      </c>
      <c r="P1614" s="163">
        <f t="shared" si="101"/>
        <v>1</v>
      </c>
      <c r="Q1614" s="166">
        <v>63</v>
      </c>
      <c r="R1614" s="166">
        <v>1</v>
      </c>
      <c r="S1614" s="166">
        <v>1</v>
      </c>
      <c r="T1614" s="20"/>
      <c r="U1614" s="20"/>
      <c r="V1614" s="20"/>
      <c r="W1614" s="20"/>
      <c r="X1614" s="20"/>
      <c r="Y1614" s="20"/>
      <c r="Z1614" s="6"/>
      <c r="AA1614" s="6"/>
      <c r="AB1614" s="111"/>
      <c r="AC1614" s="24"/>
      <c r="AI1614" s="111"/>
      <c r="AM1614" s="111"/>
    </row>
    <row r="1615" spans="1:39" x14ac:dyDescent="0.25">
      <c r="A1615" s="10"/>
      <c r="B1615" s="10"/>
      <c r="C1615" s="2" t="s">
        <v>704</v>
      </c>
      <c r="D1615" s="51" t="s">
        <v>1685</v>
      </c>
      <c r="E1615" s="38" t="s">
        <v>842</v>
      </c>
      <c r="F1615" s="38">
        <v>1</v>
      </c>
      <c r="G1615" s="41">
        <v>1.6087336646420027</v>
      </c>
      <c r="H1615" s="41">
        <v>1.6416201937188142</v>
      </c>
      <c r="I1615" s="57" t="s">
        <v>9</v>
      </c>
      <c r="J1615" s="58">
        <v>3089.8867662399298</v>
      </c>
      <c r="K1615" s="59">
        <v>0.60461148681394905</v>
      </c>
      <c r="L1615" s="26">
        <f t="shared" si="102"/>
        <v>5.0826225570367987</v>
      </c>
      <c r="M1615" s="60">
        <v>39.14087734240973</v>
      </c>
      <c r="N1615" s="61" t="s">
        <v>29</v>
      </c>
      <c r="O1615" s="24">
        <f t="shared" si="100"/>
        <v>0</v>
      </c>
      <c r="P1615" s="163">
        <f t="shared" si="101"/>
        <v>1</v>
      </c>
      <c r="Q1615" s="166">
        <v>64</v>
      </c>
      <c r="R1615" s="166">
        <v>1</v>
      </c>
      <c r="S1615" s="166">
        <v>1</v>
      </c>
      <c r="T1615" s="20"/>
      <c r="U1615" s="20"/>
      <c r="V1615" s="20"/>
      <c r="W1615" s="20"/>
      <c r="X1615" s="20"/>
      <c r="Y1615" s="20"/>
      <c r="Z1615" s="6"/>
      <c r="AA1615" s="6"/>
      <c r="AB1615" s="111"/>
      <c r="AC1615" s="24"/>
      <c r="AI1615" s="111"/>
      <c r="AM1615" s="111"/>
    </row>
    <row r="1616" spans="1:39" x14ac:dyDescent="0.25">
      <c r="A1616" s="10"/>
      <c r="B1616" s="10"/>
      <c r="C1616" s="2" t="s">
        <v>704</v>
      </c>
      <c r="D1616" s="51" t="s">
        <v>1685</v>
      </c>
      <c r="E1616" s="38" t="s">
        <v>954</v>
      </c>
      <c r="F1616" s="38">
        <v>1</v>
      </c>
      <c r="G1616" s="41">
        <v>1.5875024524229941</v>
      </c>
      <c r="H1616" s="41">
        <v>1.6336723163841806</v>
      </c>
      <c r="I1616" s="57" t="s">
        <v>9</v>
      </c>
      <c r="J1616" s="58">
        <v>3089.8867662399298</v>
      </c>
      <c r="K1616" s="59">
        <v>0.60461148681394905</v>
      </c>
      <c r="L1616" s="26">
        <f t="shared" si="102"/>
        <v>5.015544804821312</v>
      </c>
      <c r="M1616" s="60">
        <v>38.974019589258205</v>
      </c>
      <c r="N1616" s="61" t="s">
        <v>29</v>
      </c>
      <c r="O1616" s="24">
        <f t="shared" si="100"/>
        <v>0</v>
      </c>
      <c r="P1616" s="163">
        <f t="shared" si="101"/>
        <v>1</v>
      </c>
      <c r="Q1616" s="166">
        <v>65</v>
      </c>
      <c r="R1616" s="166">
        <v>1</v>
      </c>
      <c r="S1616" s="166">
        <v>1</v>
      </c>
      <c r="T1616" s="20"/>
      <c r="U1616" s="20"/>
      <c r="V1616" s="20"/>
      <c r="W1616" s="20"/>
      <c r="X1616" s="20"/>
      <c r="Y1616" s="20"/>
      <c r="Z1616" s="6"/>
      <c r="AA1616" s="6"/>
      <c r="AB1616" s="111"/>
      <c r="AC1616" s="24"/>
      <c r="AI1616" s="111"/>
      <c r="AM1616" s="111"/>
    </row>
    <row r="1617" spans="1:39" x14ac:dyDescent="0.25">
      <c r="A1617" s="10"/>
      <c r="B1617" s="10"/>
      <c r="C1617" s="2" t="s">
        <v>704</v>
      </c>
      <c r="D1617" s="51" t="s">
        <v>1685</v>
      </c>
      <c r="E1617" s="38" t="s">
        <v>955</v>
      </c>
      <c r="F1617" s="38">
        <v>1</v>
      </c>
      <c r="G1617" s="41">
        <v>1.6062899133934039</v>
      </c>
      <c r="H1617" s="41">
        <v>1.6544682752457549</v>
      </c>
      <c r="I1617" s="57" t="s">
        <v>9</v>
      </c>
      <c r="J1617" s="58">
        <v>3089.8867662399298</v>
      </c>
      <c r="K1617" s="59">
        <v>0.60461148681394905</v>
      </c>
      <c r="L1617" s="26">
        <f t="shared" si="102"/>
        <v>5.0749017854181613</v>
      </c>
      <c r="M1617" s="60">
        <v>38.956489010335815</v>
      </c>
      <c r="N1617" s="61" t="s">
        <v>29</v>
      </c>
      <c r="O1617" s="24">
        <f t="shared" ref="O1617:O1680" si="103">IF(D1617=D1616,0,1)</f>
        <v>0</v>
      </c>
      <c r="P1617" s="163">
        <f t="shared" si="101"/>
        <v>1</v>
      </c>
      <c r="Q1617" s="166">
        <v>66</v>
      </c>
      <c r="R1617" s="166">
        <v>1</v>
      </c>
      <c r="S1617" s="166">
        <v>1</v>
      </c>
      <c r="T1617" s="20"/>
      <c r="U1617" s="20"/>
      <c r="V1617" s="20"/>
      <c r="W1617" s="20"/>
      <c r="X1617" s="20"/>
      <c r="Y1617" s="20"/>
      <c r="Z1617" s="6"/>
      <c r="AA1617" s="6"/>
      <c r="AB1617" s="111"/>
      <c r="AC1617" s="24"/>
      <c r="AI1617" s="111"/>
      <c r="AM1617" s="111"/>
    </row>
    <row r="1618" spans="1:39" x14ac:dyDescent="0.25">
      <c r="A1618" s="10"/>
      <c r="B1618" s="10"/>
      <c r="C1618" s="2" t="s">
        <v>704</v>
      </c>
      <c r="D1618" s="51" t="s">
        <v>1685</v>
      </c>
      <c r="E1618" s="38" t="s">
        <v>956</v>
      </c>
      <c r="F1618" s="38">
        <v>1</v>
      </c>
      <c r="G1618" s="41">
        <v>1.5676107608985173</v>
      </c>
      <c r="H1618" s="41">
        <v>1.596053803252566</v>
      </c>
      <c r="I1618" s="57" t="s">
        <v>9</v>
      </c>
      <c r="J1618" s="58">
        <v>3089.8867662399298</v>
      </c>
      <c r="K1618" s="59">
        <v>0.60461148681394905</v>
      </c>
      <c r="L1618" s="26">
        <f t="shared" si="102"/>
        <v>4.9526991254761095</v>
      </c>
      <c r="M1618" s="60">
        <v>39.18539311310775</v>
      </c>
      <c r="N1618" s="61" t="s">
        <v>29</v>
      </c>
      <c r="O1618" s="24">
        <f t="shared" si="103"/>
        <v>0</v>
      </c>
      <c r="P1618" s="163">
        <f t="shared" ref="P1618:P1681" si="104">IF(F1618=1,1,0)</f>
        <v>1</v>
      </c>
      <c r="Q1618" s="166">
        <v>67</v>
      </c>
      <c r="R1618" s="166">
        <v>1</v>
      </c>
      <c r="S1618" s="166">
        <v>1</v>
      </c>
      <c r="T1618" s="20"/>
      <c r="U1618" s="20"/>
      <c r="V1618" s="20"/>
      <c r="W1618" s="20"/>
      <c r="X1618" s="20"/>
      <c r="Y1618" s="20"/>
      <c r="Z1618" s="6"/>
      <c r="AA1618" s="6"/>
      <c r="AB1618" s="111"/>
      <c r="AC1618" s="24"/>
      <c r="AI1618" s="111"/>
      <c r="AM1618" s="111"/>
    </row>
    <row r="1619" spans="1:39" x14ac:dyDescent="0.25">
      <c r="A1619" s="10"/>
      <c r="B1619" s="10"/>
      <c r="C1619" s="2" t="s">
        <v>704</v>
      </c>
      <c r="D1619" t="s">
        <v>1749</v>
      </c>
      <c r="E1619" s="38" t="s">
        <v>30</v>
      </c>
      <c r="F1619" s="38">
        <v>1</v>
      </c>
      <c r="G1619" s="41">
        <v>1.5655562726505485</v>
      </c>
      <c r="H1619" s="41">
        <v>1.5871675221651889</v>
      </c>
      <c r="I1619" s="57" t="s">
        <v>9</v>
      </c>
      <c r="J1619" s="58">
        <v>3089.8867662399298</v>
      </c>
      <c r="K1619" s="59">
        <v>0.60461148681394905</v>
      </c>
      <c r="L1619" s="26">
        <f t="shared" ref="L1619:L1623" si="105">G1619*J1619/978</f>
        <v>4.9462081888209015</v>
      </c>
      <c r="M1619" s="60">
        <v>39.269610638579444</v>
      </c>
      <c r="N1619" s="61" t="s">
        <v>29</v>
      </c>
      <c r="O1619" s="24">
        <f t="shared" si="103"/>
        <v>1</v>
      </c>
      <c r="P1619" s="163">
        <f t="shared" si="104"/>
        <v>1</v>
      </c>
      <c r="Q1619" s="166">
        <v>68</v>
      </c>
      <c r="R1619" s="166">
        <v>1</v>
      </c>
      <c r="S1619" s="166">
        <v>1</v>
      </c>
      <c r="T1619" s="20"/>
      <c r="U1619" s="20"/>
      <c r="V1619" s="20"/>
      <c r="W1619" s="20"/>
      <c r="X1619" s="20"/>
      <c r="Y1619" s="20"/>
      <c r="Z1619" s="6"/>
      <c r="AA1619" s="6"/>
      <c r="AB1619" s="111"/>
      <c r="AC1619" s="24"/>
      <c r="AI1619" s="111"/>
      <c r="AM1619" s="111"/>
    </row>
    <row r="1620" spans="1:39" x14ac:dyDescent="0.25">
      <c r="A1620" s="10"/>
      <c r="B1620" s="10"/>
      <c r="C1620" s="2" t="s">
        <v>704</v>
      </c>
      <c r="D1620" t="s">
        <v>1749</v>
      </c>
      <c r="E1620" s="38" t="s">
        <v>31</v>
      </c>
      <c r="F1620" s="38">
        <v>1</v>
      </c>
      <c r="G1620" s="41">
        <v>1.4821674876847291</v>
      </c>
      <c r="H1620" s="41">
        <v>1.5448928180997195</v>
      </c>
      <c r="I1620" s="57" t="s">
        <v>9</v>
      </c>
      <c r="J1620" s="58">
        <v>3089.8867662399298</v>
      </c>
      <c r="K1620" s="59">
        <v>0.60461148681394905</v>
      </c>
      <c r="L1620" s="26">
        <f t="shared" si="105"/>
        <v>4.6827502101719105</v>
      </c>
      <c r="M1620" s="60">
        <v>38.719947302377392</v>
      </c>
      <c r="N1620" s="61" t="s">
        <v>29</v>
      </c>
      <c r="O1620" s="24">
        <f t="shared" si="103"/>
        <v>0</v>
      </c>
      <c r="P1620" s="163">
        <f t="shared" si="104"/>
        <v>1</v>
      </c>
      <c r="Q1620" s="166">
        <v>69</v>
      </c>
      <c r="R1620" s="166">
        <v>1</v>
      </c>
      <c r="S1620" s="166">
        <v>1</v>
      </c>
      <c r="T1620" s="20"/>
      <c r="U1620" s="20"/>
      <c r="V1620" s="20"/>
      <c r="W1620" s="20"/>
      <c r="X1620" s="20"/>
      <c r="Y1620" s="20"/>
      <c r="Z1620" s="6"/>
      <c r="AA1620" s="6"/>
      <c r="AB1620" s="111"/>
      <c r="AC1620" s="24"/>
      <c r="AI1620" s="111"/>
      <c r="AM1620" s="111"/>
    </row>
    <row r="1621" spans="1:39" x14ac:dyDescent="0.25">
      <c r="A1621" s="10"/>
      <c r="B1621" s="10"/>
      <c r="C1621" s="2" t="s">
        <v>704</v>
      </c>
      <c r="D1621" t="s">
        <v>1749</v>
      </c>
      <c r="E1621" s="38" t="s">
        <v>32</v>
      </c>
      <c r="F1621" s="38">
        <v>1</v>
      </c>
      <c r="G1621" s="41">
        <v>1.5383333333333333</v>
      </c>
      <c r="H1621" s="41">
        <v>1.5633682613437012</v>
      </c>
      <c r="I1621" s="57" t="s">
        <v>9</v>
      </c>
      <c r="J1621" s="58">
        <v>3089.8867662399298</v>
      </c>
      <c r="K1621" s="59">
        <v>0.60461148681394905</v>
      </c>
      <c r="L1621" s="26">
        <f t="shared" si="105"/>
        <v>4.8602002134278379</v>
      </c>
      <c r="M1621" s="60">
        <v>39.221658050180189</v>
      </c>
      <c r="N1621" s="61" t="s">
        <v>29</v>
      </c>
      <c r="O1621" s="24">
        <f t="shared" si="103"/>
        <v>0</v>
      </c>
      <c r="P1621" s="163">
        <f t="shared" si="104"/>
        <v>1</v>
      </c>
      <c r="Q1621" s="166">
        <v>70</v>
      </c>
      <c r="R1621" s="166">
        <v>1</v>
      </c>
      <c r="S1621" s="166">
        <v>1</v>
      </c>
      <c r="T1621" s="20"/>
      <c r="U1621" s="20"/>
      <c r="V1621" s="20"/>
      <c r="W1621" s="20"/>
      <c r="X1621" s="20"/>
      <c r="Y1621" s="20"/>
      <c r="Z1621" s="6"/>
      <c r="AA1621" s="6"/>
      <c r="AB1621" s="111"/>
      <c r="AC1621" s="24"/>
      <c r="AI1621" s="111"/>
      <c r="AM1621" s="111"/>
    </row>
    <row r="1622" spans="1:39" x14ac:dyDescent="0.25">
      <c r="A1622" s="10"/>
      <c r="B1622" s="10"/>
      <c r="C1622" s="2" t="s">
        <v>704</v>
      </c>
      <c r="D1622" t="s">
        <v>1749</v>
      </c>
      <c r="E1622" s="38" t="s">
        <v>33</v>
      </c>
      <c r="F1622" s="38">
        <v>1</v>
      </c>
      <c r="G1622" s="41">
        <v>1.5034376652723687</v>
      </c>
      <c r="H1622" s="41">
        <v>1.5398816906783706</v>
      </c>
      <c r="I1622" s="57" t="s">
        <v>9</v>
      </c>
      <c r="J1622" s="58">
        <v>3089.8867662399298</v>
      </c>
      <c r="K1622" s="59">
        <v>0.60461148681394905</v>
      </c>
      <c r="L1622" s="26">
        <f t="shared" si="105"/>
        <v>4.7499510693167171</v>
      </c>
      <c r="M1622" s="60">
        <v>39.067438861035654</v>
      </c>
      <c r="N1622" s="61" t="s">
        <v>29</v>
      </c>
      <c r="O1622" s="24">
        <f t="shared" si="103"/>
        <v>0</v>
      </c>
      <c r="P1622" s="163">
        <f t="shared" si="104"/>
        <v>1</v>
      </c>
      <c r="Q1622" s="166">
        <v>71</v>
      </c>
      <c r="R1622" s="166">
        <v>1</v>
      </c>
      <c r="S1622" s="166">
        <v>1</v>
      </c>
      <c r="T1622" s="20"/>
      <c r="U1622" s="20"/>
      <c r="V1622" s="20"/>
      <c r="W1622" s="20"/>
      <c r="X1622" s="20"/>
      <c r="Y1622" s="20"/>
      <c r="Z1622" s="6"/>
      <c r="AA1622" s="6"/>
      <c r="AB1622" s="111"/>
      <c r="AC1622" s="24"/>
      <c r="AI1622" s="111"/>
      <c r="AM1622" s="111"/>
    </row>
    <row r="1623" spans="1:39" x14ac:dyDescent="0.25">
      <c r="A1623" s="10"/>
      <c r="B1623" s="10"/>
      <c r="C1623" s="2" t="s">
        <v>704</v>
      </c>
      <c r="D1623" t="s">
        <v>1749</v>
      </c>
      <c r="E1623" s="38" t="s">
        <v>34</v>
      </c>
      <c r="F1623" s="38">
        <v>1</v>
      </c>
      <c r="G1623" s="41">
        <v>1.5367963228389263</v>
      </c>
      <c r="H1623" s="41">
        <v>1.5514235909355025</v>
      </c>
      <c r="I1623" s="57" t="s">
        <v>9</v>
      </c>
      <c r="J1623" s="58">
        <v>3089.8867662399298</v>
      </c>
      <c r="K1623" s="59">
        <v>0.60461148681394905</v>
      </c>
      <c r="L1623" s="26">
        <f t="shared" si="105"/>
        <v>4.8553441925830114</v>
      </c>
      <c r="M1623" s="60">
        <v>39.352984881112029</v>
      </c>
      <c r="N1623" s="61" t="s">
        <v>29</v>
      </c>
      <c r="O1623" s="24">
        <f t="shared" si="103"/>
        <v>0</v>
      </c>
      <c r="P1623" s="163">
        <f t="shared" si="104"/>
        <v>1</v>
      </c>
      <c r="Q1623" s="166">
        <v>72</v>
      </c>
      <c r="R1623" s="166">
        <v>1</v>
      </c>
      <c r="S1623" s="166">
        <v>1</v>
      </c>
      <c r="T1623" s="20"/>
      <c r="U1623" s="20"/>
      <c r="V1623" s="20"/>
      <c r="W1623" s="20"/>
      <c r="X1623" s="20"/>
      <c r="Y1623" s="20"/>
      <c r="Z1623" s="6"/>
      <c r="AA1623" s="6"/>
      <c r="AB1623" s="111"/>
      <c r="AC1623" s="24"/>
      <c r="AI1623" s="111"/>
      <c r="AM1623" s="111"/>
    </row>
    <row r="1624" spans="1:39" x14ac:dyDescent="0.25">
      <c r="A1624" s="10"/>
      <c r="B1624" s="10"/>
      <c r="C1624" s="2" t="s">
        <v>704</v>
      </c>
      <c r="D1624" t="s">
        <v>1837</v>
      </c>
      <c r="E1624" s="38" t="s">
        <v>30</v>
      </c>
      <c r="F1624" s="38">
        <v>1</v>
      </c>
      <c r="G1624" s="41">
        <v>1.5206037244150061</v>
      </c>
      <c r="H1624" s="41">
        <v>1.5742945767460477</v>
      </c>
      <c r="I1624" s="57" t="s">
        <v>9</v>
      </c>
      <c r="J1624" s="58">
        <v>3089.8867662399298</v>
      </c>
      <c r="K1624" s="59">
        <v>0.60461148681394905</v>
      </c>
      <c r="L1624" s="26">
        <v>4.8041854036452731</v>
      </c>
      <c r="M1624" s="60">
        <v>38.854293265711846</v>
      </c>
      <c r="N1624" s="61" t="s">
        <v>29</v>
      </c>
      <c r="O1624" s="24">
        <f t="shared" si="103"/>
        <v>1</v>
      </c>
      <c r="P1624" s="163">
        <f t="shared" si="104"/>
        <v>1</v>
      </c>
      <c r="Q1624" s="166">
        <v>73</v>
      </c>
      <c r="R1624" s="166">
        <v>1</v>
      </c>
      <c r="S1624" s="166">
        <v>1</v>
      </c>
      <c r="T1624" s="20"/>
      <c r="U1624" s="20"/>
      <c r="V1624" s="20"/>
      <c r="W1624" s="20"/>
      <c r="X1624" s="20"/>
      <c r="Y1624" s="20"/>
      <c r="Z1624" s="6"/>
      <c r="AA1624" s="6"/>
      <c r="AB1624" s="111"/>
      <c r="AC1624" s="24"/>
      <c r="AI1624" s="111"/>
      <c r="AM1624" s="111"/>
    </row>
    <row r="1625" spans="1:39" x14ac:dyDescent="0.25">
      <c r="A1625" s="10"/>
      <c r="B1625" s="10"/>
      <c r="C1625" s="2" t="s">
        <v>704</v>
      </c>
      <c r="D1625" t="s">
        <v>1837</v>
      </c>
      <c r="E1625" s="38" t="s">
        <v>31</v>
      </c>
      <c r="F1625" s="38">
        <v>1</v>
      </c>
      <c r="G1625" s="41">
        <v>1.5815236125473973</v>
      </c>
      <c r="H1625" s="41">
        <v>1.5794700282994598</v>
      </c>
      <c r="I1625" s="57" t="s">
        <v>9</v>
      </c>
      <c r="J1625" s="58">
        <v>3089.8867662399298</v>
      </c>
      <c r="K1625" s="59">
        <v>0.60461148681394905</v>
      </c>
      <c r="L1625" s="26">
        <v>4.9966552974500704</v>
      </c>
      <c r="M1625" s="60">
        <v>39.564285824834187</v>
      </c>
      <c r="N1625" s="61" t="s">
        <v>29</v>
      </c>
      <c r="O1625" s="24">
        <f t="shared" si="103"/>
        <v>0</v>
      </c>
      <c r="P1625" s="163">
        <f t="shared" si="104"/>
        <v>1</v>
      </c>
      <c r="Q1625" s="166">
        <v>74</v>
      </c>
      <c r="R1625" s="166">
        <v>1</v>
      </c>
      <c r="S1625" s="166">
        <v>1</v>
      </c>
      <c r="T1625" s="20"/>
      <c r="U1625" s="20"/>
      <c r="V1625" s="20"/>
      <c r="W1625" s="20"/>
      <c r="X1625" s="20"/>
      <c r="Y1625" s="20"/>
      <c r="Z1625" s="6"/>
      <c r="AA1625" s="6"/>
      <c r="AB1625" s="111"/>
      <c r="AC1625" s="24"/>
      <c r="AI1625" s="111"/>
      <c r="AM1625" s="111"/>
    </row>
    <row r="1626" spans="1:39" x14ac:dyDescent="0.25">
      <c r="A1626" s="10"/>
      <c r="B1626" s="10"/>
      <c r="C1626" s="2" t="s">
        <v>704</v>
      </c>
      <c r="D1626" t="s">
        <v>1837</v>
      </c>
      <c r="E1626" s="38" t="s">
        <v>32</v>
      </c>
      <c r="F1626" s="38">
        <v>1</v>
      </c>
      <c r="G1626" s="41">
        <v>1.5363039131676663</v>
      </c>
      <c r="H1626" s="41">
        <v>1.5657496829577602</v>
      </c>
      <c r="I1626" s="57" t="s">
        <v>9</v>
      </c>
      <c r="J1626" s="58">
        <v>3089.8867662399298</v>
      </c>
      <c r="K1626" s="59">
        <v>0.60461148681394905</v>
      </c>
      <c r="L1626" s="26">
        <v>4.853788476706943</v>
      </c>
      <c r="M1626" s="60">
        <v>39.165582564002342</v>
      </c>
      <c r="N1626" s="61" t="s">
        <v>29</v>
      </c>
      <c r="O1626" s="24">
        <f t="shared" si="103"/>
        <v>0</v>
      </c>
      <c r="P1626" s="163">
        <f t="shared" si="104"/>
        <v>1</v>
      </c>
      <c r="Q1626" s="166">
        <v>75</v>
      </c>
      <c r="R1626" s="166">
        <v>1</v>
      </c>
      <c r="S1626" s="166">
        <v>1</v>
      </c>
      <c r="T1626" s="20"/>
      <c r="U1626" s="20"/>
      <c r="V1626" s="20"/>
      <c r="W1626" s="20"/>
      <c r="X1626" s="20"/>
      <c r="Y1626" s="20"/>
      <c r="Z1626" s="6"/>
      <c r="AA1626" s="6"/>
      <c r="AB1626" s="111"/>
      <c r="AC1626" s="24"/>
      <c r="AI1626" s="111"/>
      <c r="AM1626" s="111"/>
    </row>
    <row r="1627" spans="1:39" x14ac:dyDescent="0.25">
      <c r="A1627" s="10"/>
      <c r="B1627" s="10"/>
      <c r="C1627" s="2" t="s">
        <v>704</v>
      </c>
      <c r="D1627" t="s">
        <v>1838</v>
      </c>
      <c r="E1627" s="38" t="s">
        <v>30</v>
      </c>
      <c r="F1627" s="38">
        <v>1</v>
      </c>
      <c r="G1627" s="41">
        <v>1.6042900234610658</v>
      </c>
      <c r="H1627" s="41">
        <v>1.6269768783348555</v>
      </c>
      <c r="I1627" s="57" t="s">
        <v>9</v>
      </c>
      <c r="J1627" s="58">
        <v>3089.8867662399298</v>
      </c>
      <c r="K1627" s="59">
        <v>0.60461148681394905</v>
      </c>
      <c r="L1627" s="26">
        <v>5.068583346322181</v>
      </c>
      <c r="M1627" s="60">
        <v>39.263060560211059</v>
      </c>
      <c r="N1627" s="61" t="s">
        <v>29</v>
      </c>
      <c r="O1627" s="24">
        <f t="shared" si="103"/>
        <v>1</v>
      </c>
      <c r="P1627" s="163">
        <f t="shared" si="104"/>
        <v>1</v>
      </c>
      <c r="Q1627" s="166">
        <v>76</v>
      </c>
      <c r="R1627" s="166">
        <v>1</v>
      </c>
      <c r="S1627" s="166">
        <v>1</v>
      </c>
      <c r="T1627" s="20"/>
      <c r="U1627" s="20"/>
      <c r="V1627" s="20"/>
      <c r="W1627" s="20"/>
      <c r="X1627" s="20"/>
      <c r="Y1627" s="20"/>
      <c r="Z1627" s="6"/>
      <c r="AA1627" s="6"/>
      <c r="AB1627" s="111"/>
      <c r="AC1627" s="24"/>
      <c r="AI1627" s="111"/>
      <c r="AM1627" s="111"/>
    </row>
    <row r="1628" spans="1:39" x14ac:dyDescent="0.25">
      <c r="A1628" s="10"/>
      <c r="B1628" s="10"/>
      <c r="C1628" s="2" t="s">
        <v>704</v>
      </c>
      <c r="D1628" t="s">
        <v>1838</v>
      </c>
      <c r="E1628" s="38" t="s">
        <v>31</v>
      </c>
      <c r="F1628" s="38">
        <v>1</v>
      </c>
      <c r="G1628" s="41">
        <v>1.643336806761607</v>
      </c>
      <c r="H1628" s="41">
        <v>1.6526144916129666</v>
      </c>
      <c r="I1628" s="57" t="s">
        <v>9</v>
      </c>
      <c r="J1628" s="58">
        <v>3089.8867662399298</v>
      </c>
      <c r="K1628" s="59">
        <v>0.60461148681394905</v>
      </c>
      <c r="L1628" s="26">
        <v>5.1919474966131638</v>
      </c>
      <c r="M1628" s="60">
        <v>39.428483441083614</v>
      </c>
      <c r="N1628" s="61" t="s">
        <v>29</v>
      </c>
      <c r="O1628" s="24">
        <f t="shared" si="103"/>
        <v>0</v>
      </c>
      <c r="P1628" s="163">
        <f t="shared" si="104"/>
        <v>1</v>
      </c>
      <c r="Q1628" s="166">
        <v>77</v>
      </c>
      <c r="R1628" s="166">
        <v>1</v>
      </c>
      <c r="S1628" s="166">
        <v>1</v>
      </c>
      <c r="T1628" s="20"/>
      <c r="U1628" s="20"/>
      <c r="V1628" s="20"/>
      <c r="W1628" s="20"/>
      <c r="X1628" s="20"/>
      <c r="Y1628" s="20"/>
      <c r="Z1628" s="6"/>
      <c r="AA1628" s="6"/>
      <c r="AB1628" s="111"/>
      <c r="AC1628" s="24"/>
      <c r="AI1628" s="111"/>
      <c r="AM1628" s="111"/>
    </row>
    <row r="1629" spans="1:39" x14ac:dyDescent="0.25">
      <c r="A1629" s="10"/>
      <c r="B1629" s="10"/>
      <c r="C1629" s="2" t="s">
        <v>704</v>
      </c>
      <c r="D1629" t="s">
        <v>1838</v>
      </c>
      <c r="E1629" s="38" t="s">
        <v>31</v>
      </c>
      <c r="F1629" s="38">
        <v>2</v>
      </c>
      <c r="G1629" s="41">
        <v>1.6078678120041581</v>
      </c>
      <c r="H1629" s="41">
        <v>1.6578328292284796</v>
      </c>
      <c r="I1629" s="57" t="s">
        <v>9</v>
      </c>
      <c r="J1629" s="58">
        <v>3089.8867662399298</v>
      </c>
      <c r="K1629" s="59">
        <v>0.60461148681394905</v>
      </c>
      <c r="L1629" s="26">
        <v>5.0798869879087931</v>
      </c>
      <c r="M1629" s="60">
        <v>38.935666282646054</v>
      </c>
      <c r="N1629" s="61" t="s">
        <v>29</v>
      </c>
      <c r="O1629" s="24">
        <f t="shared" si="103"/>
        <v>0</v>
      </c>
      <c r="P1629" s="163">
        <f t="shared" si="104"/>
        <v>0</v>
      </c>
      <c r="Q1629" s="166">
        <v>78</v>
      </c>
      <c r="R1629" s="166">
        <v>1</v>
      </c>
      <c r="S1629" s="166">
        <v>1</v>
      </c>
      <c r="T1629" s="20"/>
      <c r="U1629" s="20"/>
      <c r="V1629" s="20"/>
      <c r="W1629" s="20"/>
      <c r="X1629" s="20"/>
      <c r="Y1629" s="20"/>
      <c r="Z1629" s="6"/>
      <c r="AA1629" s="6"/>
      <c r="AB1629" s="111"/>
      <c r="AC1629" s="24"/>
      <c r="AI1629" s="111"/>
      <c r="AM1629" s="111"/>
    </row>
    <row r="1630" spans="1:39" x14ac:dyDescent="0.25">
      <c r="A1630" s="10"/>
      <c r="B1630" s="10"/>
      <c r="C1630" s="2" t="s">
        <v>704</v>
      </c>
      <c r="D1630" t="s">
        <v>1838</v>
      </c>
      <c r="E1630" s="38" t="s">
        <v>32</v>
      </c>
      <c r="F1630" s="38">
        <v>1</v>
      </c>
      <c r="G1630" s="41">
        <v>1.5774845264510104</v>
      </c>
      <c r="H1630" s="41">
        <v>1.5638064331392576</v>
      </c>
      <c r="I1630" s="57" t="s">
        <v>9</v>
      </c>
      <c r="J1630" s="58">
        <v>3089.8867662399298</v>
      </c>
      <c r="K1630" s="59">
        <v>0.60461148681394905</v>
      </c>
      <c r="L1630" s="26">
        <v>4.9838942354082203</v>
      </c>
      <c r="M1630" s="60">
        <v>39.709052351987005</v>
      </c>
      <c r="N1630" s="61" t="s">
        <v>29</v>
      </c>
      <c r="O1630" s="24">
        <f t="shared" si="103"/>
        <v>0</v>
      </c>
      <c r="P1630" s="163">
        <f t="shared" si="104"/>
        <v>1</v>
      </c>
      <c r="Q1630" s="166">
        <v>79</v>
      </c>
      <c r="R1630" s="166">
        <v>1</v>
      </c>
      <c r="S1630" s="166">
        <v>1</v>
      </c>
      <c r="T1630" s="20"/>
      <c r="U1630" s="20"/>
      <c r="V1630" s="20"/>
      <c r="W1630" s="20"/>
      <c r="X1630" s="20"/>
      <c r="Y1630" s="20"/>
      <c r="Z1630" s="6"/>
      <c r="AA1630" s="6"/>
      <c r="AB1630" s="111"/>
      <c r="AC1630" s="24"/>
      <c r="AI1630" s="111"/>
      <c r="AM1630" s="111"/>
    </row>
    <row r="1631" spans="1:39" x14ac:dyDescent="0.25">
      <c r="A1631" s="10"/>
      <c r="B1631" s="10"/>
      <c r="C1631" s="2" t="s">
        <v>704</v>
      </c>
      <c r="D1631" t="s">
        <v>1839</v>
      </c>
      <c r="E1631" s="38" t="s">
        <v>30</v>
      </c>
      <c r="F1631" s="38">
        <v>1</v>
      </c>
      <c r="G1631" s="41">
        <v>1.5460627895007721</v>
      </c>
      <c r="H1631" s="41">
        <v>1.5762403064561339</v>
      </c>
      <c r="I1631" s="57" t="s">
        <v>9</v>
      </c>
      <c r="J1631" s="58">
        <v>3089.8867662399298</v>
      </c>
      <c r="K1631" s="59">
        <v>0.60461148681394905</v>
      </c>
      <c r="L1631" s="26">
        <v>4.884620606395119</v>
      </c>
      <c r="M1631" s="60">
        <v>39.158758733556645</v>
      </c>
      <c r="N1631" s="61" t="s">
        <v>29</v>
      </c>
      <c r="O1631" s="24">
        <f t="shared" si="103"/>
        <v>1</v>
      </c>
      <c r="P1631" s="163">
        <f t="shared" si="104"/>
        <v>1</v>
      </c>
      <c r="Q1631" s="166">
        <v>80</v>
      </c>
      <c r="R1631" s="166">
        <v>1</v>
      </c>
      <c r="S1631" s="166">
        <v>1</v>
      </c>
      <c r="T1631" s="20"/>
      <c r="U1631" s="20"/>
      <c r="V1631" s="20"/>
      <c r="W1631" s="20"/>
      <c r="X1631" s="20"/>
      <c r="Y1631" s="20"/>
      <c r="Z1631" s="6"/>
      <c r="AA1631" s="6"/>
      <c r="AB1631" s="111"/>
      <c r="AC1631" s="24"/>
      <c r="AI1631" s="111"/>
      <c r="AM1631" s="111"/>
    </row>
    <row r="1632" spans="1:39" x14ac:dyDescent="0.25">
      <c r="A1632" s="10"/>
      <c r="B1632" s="10"/>
      <c r="C1632" s="2" t="s">
        <v>704</v>
      </c>
      <c r="D1632" t="s">
        <v>1839</v>
      </c>
      <c r="E1632" s="38" t="s">
        <v>31</v>
      </c>
      <c r="F1632" s="38">
        <v>1</v>
      </c>
      <c r="G1632" s="41">
        <v>1.561686046511628</v>
      </c>
      <c r="H1632" s="41">
        <v>1.5532257253482173</v>
      </c>
      <c r="I1632" s="57" t="s">
        <v>9</v>
      </c>
      <c r="J1632" s="58">
        <v>3089.8867662399298</v>
      </c>
      <c r="K1632" s="59">
        <v>0.60461148681394905</v>
      </c>
      <c r="L1632" s="26">
        <v>4.9339806218178266</v>
      </c>
      <c r="M1632" s="60">
        <v>39.645091849421831</v>
      </c>
      <c r="N1632" s="61" t="s">
        <v>29</v>
      </c>
      <c r="O1632" s="24">
        <f t="shared" si="103"/>
        <v>0</v>
      </c>
      <c r="P1632" s="163">
        <f t="shared" si="104"/>
        <v>1</v>
      </c>
      <c r="Q1632" s="166">
        <v>81</v>
      </c>
      <c r="R1632" s="166">
        <v>1</v>
      </c>
      <c r="S1632" s="166">
        <v>1</v>
      </c>
      <c r="T1632" s="20"/>
      <c r="U1632" s="20"/>
      <c r="V1632" s="20"/>
      <c r="W1632" s="20"/>
      <c r="X1632" s="20"/>
      <c r="Y1632" s="20"/>
      <c r="Z1632" s="6"/>
      <c r="AA1632" s="6"/>
      <c r="AB1632" s="111"/>
      <c r="AC1632" s="24"/>
      <c r="AI1632" s="111"/>
      <c r="AM1632" s="111"/>
    </row>
    <row r="1633" spans="1:39" x14ac:dyDescent="0.25">
      <c r="A1633" s="10"/>
      <c r="B1633" s="10"/>
      <c r="C1633" s="2" t="s">
        <v>704</v>
      </c>
      <c r="D1633" t="s">
        <v>1839</v>
      </c>
      <c r="E1633" s="38" t="s">
        <v>32</v>
      </c>
      <c r="F1633" s="38">
        <v>1</v>
      </c>
      <c r="G1633" s="41">
        <v>1.5652896350197674</v>
      </c>
      <c r="H1633" s="41">
        <v>1.5660507175152352</v>
      </c>
      <c r="I1633" s="57" t="s">
        <v>9</v>
      </c>
      <c r="J1633" s="58">
        <v>3089.8867662399298</v>
      </c>
      <c r="K1633" s="59">
        <v>0.60461148681394905</v>
      </c>
      <c r="L1633" s="26">
        <v>4.9453657756442837</v>
      </c>
      <c r="M1633" s="60">
        <v>39.529332067258906</v>
      </c>
      <c r="N1633" s="61" t="s">
        <v>29</v>
      </c>
      <c r="O1633" s="24">
        <f t="shared" si="103"/>
        <v>0</v>
      </c>
      <c r="P1633" s="163">
        <f t="shared" si="104"/>
        <v>1</v>
      </c>
      <c r="Q1633" s="166">
        <v>82</v>
      </c>
      <c r="R1633" s="166">
        <v>1</v>
      </c>
      <c r="S1633" s="166">
        <v>1</v>
      </c>
      <c r="T1633" s="20"/>
      <c r="U1633" s="20"/>
      <c r="V1633" s="20"/>
      <c r="W1633" s="20"/>
      <c r="X1633" s="20"/>
      <c r="Y1633" s="20"/>
      <c r="Z1633" s="6"/>
      <c r="AA1633" s="6"/>
      <c r="AB1633" s="111"/>
      <c r="AC1633" s="24"/>
      <c r="AI1633" s="111"/>
      <c r="AM1633" s="111"/>
    </row>
    <row r="1634" spans="1:39" x14ac:dyDescent="0.25">
      <c r="A1634" s="10"/>
      <c r="B1634" s="10"/>
      <c r="C1634" s="8"/>
      <c r="D1634" s="66"/>
      <c r="E1634" s="66"/>
      <c r="F1634" s="66"/>
      <c r="G1634" s="81"/>
      <c r="H1634" s="81"/>
      <c r="I1634" s="63"/>
      <c r="J1634" s="64"/>
      <c r="K1634" s="65"/>
      <c r="L1634" s="50"/>
      <c r="M1634" s="73"/>
      <c r="N1634" s="74"/>
      <c r="O1634" s="163"/>
      <c r="P1634" s="163"/>
      <c r="Q1634" s="169"/>
      <c r="R1634" s="169"/>
      <c r="S1634" s="169"/>
      <c r="T1634" s="93"/>
      <c r="U1634" s="93"/>
      <c r="V1634" s="93"/>
      <c r="W1634" s="93"/>
      <c r="X1634" s="93"/>
      <c r="Y1634" s="93"/>
      <c r="Z1634" s="97"/>
      <c r="AA1634" s="97"/>
      <c r="AB1634" s="112"/>
      <c r="AC1634" s="112"/>
      <c r="AD1634" s="112"/>
      <c r="AE1634" s="112"/>
      <c r="AF1634" s="112"/>
      <c r="AG1634" s="112"/>
      <c r="AH1634" s="112"/>
      <c r="AI1634" s="112"/>
      <c r="AJ1634" s="112"/>
      <c r="AK1634" s="112"/>
      <c r="AL1634" s="112"/>
      <c r="AM1634" s="112"/>
    </row>
    <row r="1635" spans="1:39" x14ac:dyDescent="0.25">
      <c r="A1635" s="10"/>
      <c r="B1635" s="10"/>
      <c r="C1635" s="2" t="s">
        <v>705</v>
      </c>
      <c r="D1635" s="91" t="s">
        <v>394</v>
      </c>
      <c r="E1635" s="38" t="s">
        <v>30</v>
      </c>
      <c r="F1635" s="38">
        <v>1</v>
      </c>
      <c r="G1635" s="78">
        <v>1.2136228743699655</v>
      </c>
      <c r="H1635" s="78">
        <v>1.2700979762974374</v>
      </c>
      <c r="I1635" s="57" t="s">
        <v>9</v>
      </c>
      <c r="J1635" s="58">
        <v>3089.8867662399298</v>
      </c>
      <c r="K1635" s="59">
        <v>0.60461148681394905</v>
      </c>
      <c r="L1635" s="26">
        <f t="shared" si="99"/>
        <v>3.8343121254824348</v>
      </c>
      <c r="M1635" s="60">
        <v>38.639439071332838</v>
      </c>
      <c r="N1635" t="s">
        <v>13</v>
      </c>
      <c r="O1635" s="24">
        <f t="shared" si="103"/>
        <v>1</v>
      </c>
      <c r="P1635" s="163">
        <f t="shared" si="104"/>
        <v>1</v>
      </c>
      <c r="Q1635" s="166">
        <v>1</v>
      </c>
      <c r="R1635" s="166">
        <v>1</v>
      </c>
      <c r="S1635" s="166"/>
      <c r="T1635" s="27">
        <f>AVERAGE(L1635:L1697)</f>
        <v>3.770115699846035</v>
      </c>
      <c r="U1635" s="27">
        <f>STDEVA(L1635:L1697)</f>
        <v>6.602661027493141E-2</v>
      </c>
      <c r="V1635" s="24">
        <f>978*T1635/AA1635</f>
        <v>921.79328861235558</v>
      </c>
      <c r="W1635" s="24">
        <f>978*U1635/AA1635</f>
        <v>16.143506212220728</v>
      </c>
      <c r="X1635" s="27">
        <f>AVERAGE(M1635:M1697)</f>
        <v>38.608287101223233</v>
      </c>
      <c r="Y1635" s="27">
        <f>STDEVA(M1635:M1697)</f>
        <v>0.28726307389219535</v>
      </c>
      <c r="Z1635" s="6">
        <v>68</v>
      </c>
      <c r="AA1635" s="6">
        <v>4</v>
      </c>
      <c r="AB1635" s="111"/>
      <c r="AC1635" s="25">
        <f>SUM(O1635:O1697)</f>
        <v>11</v>
      </c>
      <c r="AD1635" s="25">
        <f>SUM(P1635:P1697)</f>
        <v>63</v>
      </c>
      <c r="AE1635" s="25">
        <f>SUM(R1635:R1697)</f>
        <v>63</v>
      </c>
      <c r="AF1635" s="23">
        <v>0</v>
      </c>
      <c r="AG1635" s="23">
        <v>0</v>
      </c>
      <c r="AH1635" s="25">
        <f>SUM(S1635:S1697)</f>
        <v>0</v>
      </c>
      <c r="AI1635" s="111"/>
      <c r="AL1635" s="23">
        <v>1</v>
      </c>
      <c r="AM1635" s="111"/>
    </row>
    <row r="1636" spans="1:39" x14ac:dyDescent="0.25">
      <c r="A1636" s="10"/>
      <c r="B1636" s="10"/>
      <c r="C1636" s="2" t="s">
        <v>705</v>
      </c>
      <c r="D1636" s="91" t="s">
        <v>394</v>
      </c>
      <c r="E1636" s="38" t="s">
        <v>31</v>
      </c>
      <c r="F1636" s="38">
        <v>1</v>
      </c>
      <c r="G1636" s="78">
        <v>1.1925248954606198</v>
      </c>
      <c r="H1636" s="78"/>
      <c r="I1636" s="57" t="s">
        <v>9</v>
      </c>
      <c r="J1636" s="58">
        <v>3089.8867662399298</v>
      </c>
      <c r="K1636" s="59">
        <v>0.60461148681394905</v>
      </c>
      <c r="L1636" s="26">
        <f>G1636*J1636/978</f>
        <v>3.7676553097090233</v>
      </c>
      <c r="M1636" s="60"/>
      <c r="N1636" t="s">
        <v>13</v>
      </c>
      <c r="O1636" s="24">
        <f t="shared" si="103"/>
        <v>0</v>
      </c>
      <c r="P1636" s="163">
        <f t="shared" si="104"/>
        <v>1</v>
      </c>
      <c r="Q1636" s="166">
        <v>2</v>
      </c>
      <c r="R1636" s="166">
        <v>1</v>
      </c>
      <c r="S1636" s="166"/>
      <c r="T1636" s="27"/>
      <c r="U1636" s="27"/>
      <c r="V1636" s="24"/>
      <c r="W1636" s="24"/>
      <c r="X1636" s="27"/>
      <c r="Y1636" s="27"/>
      <c r="Z1636" s="6"/>
      <c r="AA1636" s="6"/>
      <c r="AB1636" s="111"/>
      <c r="AC1636" s="24"/>
      <c r="AI1636" s="111"/>
      <c r="AM1636" s="111"/>
    </row>
    <row r="1637" spans="1:39" x14ac:dyDescent="0.25">
      <c r="A1637" s="10"/>
      <c r="B1637" s="10"/>
      <c r="C1637" s="2" t="s">
        <v>705</v>
      </c>
      <c r="D1637" s="91" t="s">
        <v>394</v>
      </c>
      <c r="E1637" s="38" t="s">
        <v>32</v>
      </c>
      <c r="F1637" s="38">
        <v>1</v>
      </c>
      <c r="G1637" s="78">
        <v>1.1894510226049517</v>
      </c>
      <c r="H1637" s="78"/>
      <c r="I1637" s="57" t="s">
        <v>9</v>
      </c>
      <c r="J1637" s="58">
        <v>3089.8867662399298</v>
      </c>
      <c r="K1637" s="59">
        <v>0.60461148681394905</v>
      </c>
      <c r="L1637" s="26">
        <f>G1637*J1637/978</f>
        <v>3.7579437360302577</v>
      </c>
      <c r="M1637" s="60"/>
      <c r="N1637" t="s">
        <v>13</v>
      </c>
      <c r="O1637" s="24">
        <f t="shared" si="103"/>
        <v>0</v>
      </c>
      <c r="P1637" s="163">
        <f t="shared" si="104"/>
        <v>1</v>
      </c>
      <c r="Q1637" s="166">
        <v>3</v>
      </c>
      <c r="R1637" s="166">
        <v>1</v>
      </c>
      <c r="S1637" s="166"/>
      <c r="T1637" s="27"/>
      <c r="U1637" s="27"/>
      <c r="V1637" s="24"/>
      <c r="W1637" s="24"/>
      <c r="X1637" s="27"/>
      <c r="Y1637" s="27"/>
      <c r="Z1637" s="6"/>
      <c r="AA1637" s="6"/>
      <c r="AB1637" s="111"/>
      <c r="AC1637" s="24"/>
      <c r="AI1637" s="111"/>
      <c r="AM1637" s="111"/>
    </row>
    <row r="1638" spans="1:39" x14ac:dyDescent="0.25">
      <c r="A1638" s="10"/>
      <c r="B1638" s="10"/>
      <c r="C1638" s="2" t="s">
        <v>705</v>
      </c>
      <c r="D1638" s="91" t="s">
        <v>394</v>
      </c>
      <c r="E1638" s="38" t="s">
        <v>33</v>
      </c>
      <c r="F1638" s="38">
        <v>1</v>
      </c>
      <c r="G1638" s="78">
        <v>1.1644547817758928</v>
      </c>
      <c r="H1638" s="78"/>
      <c r="I1638" s="57" t="s">
        <v>9</v>
      </c>
      <c r="J1638" s="58">
        <v>3089.8867662399298</v>
      </c>
      <c r="K1638" s="59">
        <v>0.60461148681394905</v>
      </c>
      <c r="L1638" s="26">
        <f>G1638*J1638/978</f>
        <v>3.6789707771923688</v>
      </c>
      <c r="M1638" s="60"/>
      <c r="N1638" t="s">
        <v>13</v>
      </c>
      <c r="O1638" s="24">
        <f t="shared" si="103"/>
        <v>0</v>
      </c>
      <c r="P1638" s="163">
        <f t="shared" si="104"/>
        <v>1</v>
      </c>
      <c r="Q1638" s="166">
        <v>4</v>
      </c>
      <c r="R1638" s="166">
        <v>1</v>
      </c>
      <c r="S1638" s="166"/>
      <c r="T1638" s="27"/>
      <c r="U1638" s="27"/>
      <c r="V1638" s="24"/>
      <c r="W1638" s="24"/>
      <c r="X1638" s="27"/>
      <c r="Y1638" s="27"/>
      <c r="Z1638" s="6"/>
      <c r="AA1638" s="6"/>
      <c r="AB1638" s="111"/>
      <c r="AC1638" s="24"/>
      <c r="AI1638" s="111"/>
      <c r="AM1638" s="111"/>
    </row>
    <row r="1639" spans="1:39" x14ac:dyDescent="0.25">
      <c r="A1639" s="10"/>
      <c r="B1639" s="10"/>
      <c r="C1639" s="2" t="s">
        <v>705</v>
      </c>
      <c r="D1639" s="91" t="s">
        <v>394</v>
      </c>
      <c r="E1639" s="38" t="s">
        <v>34</v>
      </c>
      <c r="F1639" s="38">
        <v>1</v>
      </c>
      <c r="G1639" s="78">
        <v>1.1935260755291186</v>
      </c>
      <c r="H1639" s="78"/>
      <c r="I1639" s="57" t="s">
        <v>9</v>
      </c>
      <c r="J1639" s="58">
        <v>3089.8867662399298</v>
      </c>
      <c r="K1639" s="59">
        <v>0.60461148681394905</v>
      </c>
      <c r="L1639" s="26">
        <f>G1639*J1639/978</f>
        <v>3.7708184314311888</v>
      </c>
      <c r="M1639" s="60"/>
      <c r="N1639" t="s">
        <v>13</v>
      </c>
      <c r="O1639" s="24">
        <f t="shared" si="103"/>
        <v>0</v>
      </c>
      <c r="P1639" s="163">
        <f t="shared" si="104"/>
        <v>1</v>
      </c>
      <c r="Q1639" s="166">
        <v>5</v>
      </c>
      <c r="R1639" s="166">
        <v>1</v>
      </c>
      <c r="S1639" s="166"/>
      <c r="T1639" s="27"/>
      <c r="U1639" s="27"/>
      <c r="V1639" s="24"/>
      <c r="W1639" s="24"/>
      <c r="X1639" s="27"/>
      <c r="Y1639" s="27"/>
      <c r="Z1639" s="6"/>
      <c r="AA1639" s="6"/>
      <c r="AB1639" s="111"/>
      <c r="AC1639" s="24"/>
      <c r="AI1639" s="111"/>
      <c r="AM1639" s="111"/>
    </row>
    <row r="1640" spans="1:39" x14ac:dyDescent="0.25">
      <c r="A1640" s="10"/>
      <c r="B1640" s="10"/>
      <c r="C1640" s="2" t="s">
        <v>705</v>
      </c>
      <c r="D1640" s="91" t="s">
        <v>394</v>
      </c>
      <c r="E1640" s="38" t="s">
        <v>518</v>
      </c>
      <c r="F1640" s="38">
        <v>1</v>
      </c>
      <c r="G1640" s="78">
        <v>1.2120130980890473</v>
      </c>
      <c r="H1640" s="78">
        <v>1.2465132496513249</v>
      </c>
      <c r="I1640" s="57" t="s">
        <v>9</v>
      </c>
      <c r="J1640" s="58">
        <v>3089.8867662399298</v>
      </c>
      <c r="K1640" s="59">
        <v>0.60461148681394905</v>
      </c>
      <c r="L1640" s="26">
        <f t="shared" ref="L1640:L1701" si="106">G1640*J1640/978</f>
        <v>3.8292262088903941</v>
      </c>
      <c r="M1640" s="60">
        <v>38.985930227553098</v>
      </c>
      <c r="N1640" t="s">
        <v>13</v>
      </c>
      <c r="O1640" s="24">
        <f t="shared" si="103"/>
        <v>0</v>
      </c>
      <c r="P1640" s="163">
        <f t="shared" si="104"/>
        <v>1</v>
      </c>
      <c r="Q1640" s="166">
        <v>6</v>
      </c>
      <c r="R1640" s="166">
        <v>1</v>
      </c>
      <c r="S1640" s="166"/>
      <c r="T1640" s="20"/>
      <c r="U1640" s="20"/>
      <c r="V1640" s="20"/>
      <c r="W1640" s="20"/>
      <c r="X1640" s="20"/>
      <c r="Y1640" s="20"/>
      <c r="Z1640" s="6"/>
      <c r="AA1640" s="6"/>
      <c r="AB1640" s="111"/>
      <c r="AC1640" s="24"/>
      <c r="AI1640" s="111"/>
      <c r="AM1640" s="111"/>
    </row>
    <row r="1641" spans="1:39" x14ac:dyDescent="0.25">
      <c r="A1641" s="10"/>
      <c r="B1641" s="10"/>
      <c r="C1641" s="2" t="s">
        <v>705</v>
      </c>
      <c r="D1641" s="91" t="s">
        <v>394</v>
      </c>
      <c r="E1641" s="38" t="s">
        <v>519</v>
      </c>
      <c r="F1641" s="38">
        <v>1</v>
      </c>
      <c r="G1641" s="78">
        <v>1.1468713529042105</v>
      </c>
      <c r="H1641" s="78"/>
      <c r="I1641" s="57" t="s">
        <v>9</v>
      </c>
      <c r="J1641" s="58">
        <v>3089.8867662399298</v>
      </c>
      <c r="K1641" s="59">
        <v>0.60461148681394905</v>
      </c>
      <c r="L1641" s="26">
        <f t="shared" si="106"/>
        <v>3.6234178076875301</v>
      </c>
      <c r="M1641" s="60"/>
      <c r="N1641" t="s">
        <v>13</v>
      </c>
      <c r="O1641" s="24">
        <f t="shared" si="103"/>
        <v>0</v>
      </c>
      <c r="P1641" s="163">
        <f t="shared" si="104"/>
        <v>1</v>
      </c>
      <c r="Q1641" s="166">
        <v>7</v>
      </c>
      <c r="R1641" s="166">
        <v>1</v>
      </c>
      <c r="S1641" s="166"/>
      <c r="T1641" s="20"/>
      <c r="U1641" s="20"/>
      <c r="V1641" s="20"/>
      <c r="W1641" s="20"/>
      <c r="X1641" s="20"/>
      <c r="Y1641" s="20"/>
      <c r="Z1641" s="6"/>
      <c r="AA1641" s="6"/>
      <c r="AB1641" s="111"/>
      <c r="AC1641" s="24"/>
      <c r="AI1641" s="111"/>
      <c r="AM1641" s="111"/>
    </row>
    <row r="1642" spans="1:39" x14ac:dyDescent="0.25">
      <c r="A1642" s="10"/>
      <c r="B1642" s="10"/>
      <c r="C1642" s="2" t="s">
        <v>705</v>
      </c>
      <c r="D1642" s="91" t="s">
        <v>394</v>
      </c>
      <c r="E1642" s="38" t="s">
        <v>520</v>
      </c>
      <c r="F1642" s="38">
        <v>1</v>
      </c>
      <c r="G1642" s="78">
        <v>1.1831285225907791</v>
      </c>
      <c r="H1642" s="78"/>
      <c r="I1642" s="57" t="s">
        <v>9</v>
      </c>
      <c r="J1642" s="58">
        <v>3089.8867662399298</v>
      </c>
      <c r="K1642" s="59">
        <v>0.60461148681394905</v>
      </c>
      <c r="L1642" s="26">
        <f t="shared" si="106"/>
        <v>3.7379684710779628</v>
      </c>
      <c r="M1642" s="60"/>
      <c r="N1642" t="s">
        <v>13</v>
      </c>
      <c r="O1642" s="24">
        <f t="shared" si="103"/>
        <v>0</v>
      </c>
      <c r="P1642" s="163">
        <f t="shared" si="104"/>
        <v>1</v>
      </c>
      <c r="Q1642" s="166">
        <v>8</v>
      </c>
      <c r="R1642" s="166">
        <v>1</v>
      </c>
      <c r="S1642" s="166"/>
      <c r="T1642" s="20"/>
      <c r="U1642" s="20"/>
      <c r="V1642" s="20"/>
      <c r="W1642" s="20"/>
      <c r="X1642" s="20"/>
      <c r="Y1642" s="20"/>
      <c r="Z1642" s="6"/>
      <c r="AA1642" s="6"/>
      <c r="AB1642" s="111"/>
      <c r="AC1642" s="24"/>
      <c r="AI1642" s="111"/>
      <c r="AM1642" s="111"/>
    </row>
    <row r="1643" spans="1:39" x14ac:dyDescent="0.25">
      <c r="A1643" s="10"/>
      <c r="B1643" s="10"/>
      <c r="C1643" s="2" t="s">
        <v>705</v>
      </c>
      <c r="D1643" s="91" t="s">
        <v>394</v>
      </c>
      <c r="E1643" s="38" t="s">
        <v>521</v>
      </c>
      <c r="F1643" s="38">
        <v>1</v>
      </c>
      <c r="G1643" s="78">
        <v>1.1603217659713778</v>
      </c>
      <c r="H1643" s="78"/>
      <c r="I1643" s="57" t="s">
        <v>9</v>
      </c>
      <c r="J1643" s="58">
        <v>3089.8867662399298</v>
      </c>
      <c r="K1643" s="59">
        <v>0.60461148681394905</v>
      </c>
      <c r="L1643" s="26">
        <f t="shared" si="106"/>
        <v>3.665912954248574</v>
      </c>
      <c r="M1643" s="60"/>
      <c r="N1643" t="s">
        <v>13</v>
      </c>
      <c r="O1643" s="24">
        <f t="shared" si="103"/>
        <v>0</v>
      </c>
      <c r="P1643" s="163">
        <f t="shared" si="104"/>
        <v>1</v>
      </c>
      <c r="Q1643" s="166">
        <v>9</v>
      </c>
      <c r="R1643" s="166">
        <v>1</v>
      </c>
      <c r="S1643" s="166"/>
      <c r="T1643" s="20"/>
      <c r="U1643" s="20"/>
      <c r="V1643" s="20"/>
      <c r="W1643" s="20"/>
      <c r="X1643" s="20"/>
      <c r="Y1643" s="20"/>
      <c r="Z1643" s="6"/>
      <c r="AA1643" s="6"/>
      <c r="AB1643" s="111"/>
      <c r="AC1643" s="24"/>
      <c r="AI1643" s="111"/>
      <c r="AM1643" s="111"/>
    </row>
    <row r="1644" spans="1:39" x14ac:dyDescent="0.25">
      <c r="A1644" s="10"/>
      <c r="B1644" s="10"/>
      <c r="C1644" s="2" t="s">
        <v>705</v>
      </c>
      <c r="D1644" s="91" t="s">
        <v>394</v>
      </c>
      <c r="E1644" s="38" t="s">
        <v>524</v>
      </c>
      <c r="F1644" s="38">
        <v>1</v>
      </c>
      <c r="G1644" s="78">
        <v>1.2030772171253823</v>
      </c>
      <c r="H1644" s="78"/>
      <c r="I1644" s="57" t="s">
        <v>9</v>
      </c>
      <c r="J1644" s="58">
        <v>3089.8867662399298</v>
      </c>
      <c r="K1644" s="59">
        <v>0.60461148681394905</v>
      </c>
      <c r="L1644" s="26">
        <f>G1644*J1644/978</f>
        <v>3.8009942453583654</v>
      </c>
      <c r="M1644" s="60"/>
      <c r="N1644" t="s">
        <v>13</v>
      </c>
      <c r="O1644" s="24">
        <f t="shared" si="103"/>
        <v>0</v>
      </c>
      <c r="P1644" s="163">
        <f t="shared" si="104"/>
        <v>1</v>
      </c>
      <c r="Q1644" s="166">
        <v>10</v>
      </c>
      <c r="R1644" s="166">
        <v>1</v>
      </c>
      <c r="S1644" s="166"/>
      <c r="T1644" s="20"/>
      <c r="U1644" s="20"/>
      <c r="V1644" s="20"/>
      <c r="W1644" s="20"/>
      <c r="X1644" s="20"/>
      <c r="Y1644" s="20"/>
      <c r="Z1644" s="6"/>
      <c r="AA1644" s="6"/>
      <c r="AB1644" s="111"/>
      <c r="AC1644" s="24"/>
      <c r="AI1644" s="111"/>
      <c r="AM1644" s="111"/>
    </row>
    <row r="1645" spans="1:39" x14ac:dyDescent="0.25">
      <c r="A1645" s="10"/>
      <c r="B1645" s="10"/>
      <c r="C1645" s="2" t="s">
        <v>705</v>
      </c>
      <c r="D1645" s="91" t="s">
        <v>394</v>
      </c>
      <c r="E1645" s="38" t="s">
        <v>525</v>
      </c>
      <c r="F1645" s="38">
        <v>1</v>
      </c>
      <c r="G1645" s="78">
        <v>1.1591975658810789</v>
      </c>
      <c r="H1645" s="78"/>
      <c r="I1645" s="57" t="s">
        <v>9</v>
      </c>
      <c r="J1645" s="58">
        <v>3089.8867662399298</v>
      </c>
      <c r="K1645" s="59">
        <v>0.60461148681394905</v>
      </c>
      <c r="L1645" s="26">
        <f>G1645*J1645/978</f>
        <v>3.6623611638788192</v>
      </c>
      <c r="M1645" s="60"/>
      <c r="N1645" t="s">
        <v>13</v>
      </c>
      <c r="O1645" s="24">
        <f t="shared" si="103"/>
        <v>0</v>
      </c>
      <c r="P1645" s="163">
        <f t="shared" si="104"/>
        <v>1</v>
      </c>
      <c r="Q1645" s="166">
        <v>11</v>
      </c>
      <c r="R1645" s="166">
        <v>1</v>
      </c>
      <c r="S1645" s="166"/>
      <c r="T1645" s="20"/>
      <c r="U1645" s="20"/>
      <c r="V1645" s="20"/>
      <c r="W1645" s="20"/>
      <c r="X1645" s="20"/>
      <c r="Y1645" s="20"/>
      <c r="Z1645" s="6"/>
      <c r="AA1645" s="6"/>
      <c r="AB1645" s="111"/>
      <c r="AC1645" s="24"/>
      <c r="AI1645" s="111"/>
      <c r="AM1645" s="111"/>
    </row>
    <row r="1646" spans="1:39" x14ac:dyDescent="0.25">
      <c r="A1646" s="10"/>
      <c r="B1646" s="10"/>
      <c r="C1646" s="2" t="s">
        <v>705</v>
      </c>
      <c r="D1646" s="91" t="s">
        <v>395</v>
      </c>
      <c r="E1646" s="38" t="s">
        <v>30</v>
      </c>
      <c r="F1646" s="38">
        <v>1</v>
      </c>
      <c r="G1646" s="78">
        <v>1.1437425624752082</v>
      </c>
      <c r="H1646" s="78">
        <v>1.2349981870920959</v>
      </c>
      <c r="I1646" s="57" t="s">
        <v>9</v>
      </c>
      <c r="J1646" s="58">
        <v>3089.8867662399298</v>
      </c>
      <c r="K1646" s="59">
        <v>0.60461148681394905</v>
      </c>
      <c r="L1646" s="26">
        <f t="shared" si="106"/>
        <v>3.6135327277888467</v>
      </c>
      <c r="M1646" s="60">
        <v>38.010519467797351</v>
      </c>
      <c r="N1646" t="s">
        <v>13</v>
      </c>
      <c r="O1646" s="24">
        <f t="shared" si="103"/>
        <v>1</v>
      </c>
      <c r="P1646" s="163">
        <f t="shared" si="104"/>
        <v>1</v>
      </c>
      <c r="Q1646" s="166">
        <v>12</v>
      </c>
      <c r="R1646" s="166">
        <v>1</v>
      </c>
      <c r="S1646" s="166"/>
      <c r="T1646" s="20"/>
      <c r="U1646" s="20"/>
      <c r="V1646" s="20"/>
      <c r="W1646" s="20"/>
      <c r="X1646" s="20"/>
      <c r="Y1646" s="20"/>
      <c r="Z1646" s="6"/>
      <c r="AA1646" s="6"/>
      <c r="AB1646" s="111"/>
      <c r="AC1646" s="24"/>
      <c r="AI1646" s="111"/>
      <c r="AM1646" s="111"/>
    </row>
    <row r="1647" spans="1:39" x14ac:dyDescent="0.25">
      <c r="A1647" s="10"/>
      <c r="B1647" s="10"/>
      <c r="C1647" s="2" t="s">
        <v>705</v>
      </c>
      <c r="D1647" s="91" t="s">
        <v>395</v>
      </c>
      <c r="E1647" s="38" t="s">
        <v>31</v>
      </c>
      <c r="F1647" s="38">
        <v>1</v>
      </c>
      <c r="G1647" s="78">
        <v>1.2071354510321424</v>
      </c>
      <c r="H1647" s="78"/>
      <c r="I1647" s="57" t="s">
        <v>9</v>
      </c>
      <c r="J1647" s="58">
        <v>3089.8867662399298</v>
      </c>
      <c r="K1647" s="59">
        <v>0.60461148681394905</v>
      </c>
      <c r="L1647" s="26">
        <f>G1647*J1647/978</f>
        <v>3.8138158028663449</v>
      </c>
      <c r="M1647" s="60"/>
      <c r="N1647" t="s">
        <v>13</v>
      </c>
      <c r="O1647" s="24">
        <f t="shared" si="103"/>
        <v>0</v>
      </c>
      <c r="P1647" s="163">
        <f t="shared" si="104"/>
        <v>1</v>
      </c>
      <c r="Q1647" s="166">
        <v>13</v>
      </c>
      <c r="R1647" s="166">
        <v>1</v>
      </c>
      <c r="S1647" s="166"/>
      <c r="T1647" s="20"/>
      <c r="U1647" s="20"/>
      <c r="V1647" s="20"/>
      <c r="W1647" s="20"/>
      <c r="X1647" s="20"/>
      <c r="Y1647" s="20"/>
      <c r="Z1647" s="6"/>
      <c r="AA1647" s="6"/>
      <c r="AB1647" s="111"/>
      <c r="AC1647" s="24"/>
      <c r="AI1647" s="111"/>
      <c r="AM1647" s="111"/>
    </row>
    <row r="1648" spans="1:39" x14ac:dyDescent="0.25">
      <c r="A1648" s="10"/>
      <c r="B1648" s="10"/>
      <c r="C1648" s="2" t="s">
        <v>705</v>
      </c>
      <c r="D1648" s="91" t="s">
        <v>395</v>
      </c>
      <c r="E1648" s="38" t="s">
        <v>32</v>
      </c>
      <c r="F1648" s="38">
        <v>1</v>
      </c>
      <c r="G1648" s="78">
        <v>1.1692204878514487</v>
      </c>
      <c r="H1648" s="78"/>
      <c r="I1648" s="57" t="s">
        <v>9</v>
      </c>
      <c r="J1648" s="58">
        <v>3089.8867662399298</v>
      </c>
      <c r="K1648" s="59">
        <v>0.60461148681394905</v>
      </c>
      <c r="L1648" s="26">
        <f>G1648*J1648/978</f>
        <v>3.6940275176163455</v>
      </c>
      <c r="M1648" s="60"/>
      <c r="N1648" t="s">
        <v>13</v>
      </c>
      <c r="O1648" s="24">
        <f t="shared" si="103"/>
        <v>0</v>
      </c>
      <c r="P1648" s="163">
        <f t="shared" si="104"/>
        <v>1</v>
      </c>
      <c r="Q1648" s="166">
        <v>14</v>
      </c>
      <c r="R1648" s="166">
        <v>1</v>
      </c>
      <c r="S1648" s="166"/>
      <c r="T1648" s="20"/>
      <c r="U1648" s="20"/>
      <c r="V1648" s="20"/>
      <c r="W1648" s="20"/>
      <c r="X1648" s="20"/>
      <c r="Y1648" s="20"/>
      <c r="Z1648" s="6"/>
      <c r="AA1648" s="6"/>
      <c r="AB1648" s="111"/>
      <c r="AC1648" s="24"/>
      <c r="AI1648" s="111"/>
      <c r="AM1648" s="111"/>
    </row>
    <row r="1649" spans="1:39" x14ac:dyDescent="0.25">
      <c r="A1649" s="10"/>
      <c r="B1649" s="10"/>
      <c r="C1649" s="2" t="s">
        <v>705</v>
      </c>
      <c r="D1649" s="91" t="s">
        <v>395</v>
      </c>
      <c r="E1649" s="38" t="s">
        <v>33</v>
      </c>
      <c r="F1649" s="38">
        <v>1</v>
      </c>
      <c r="G1649" s="78">
        <v>1.2025546572262356</v>
      </c>
      <c r="H1649" s="78"/>
      <c r="I1649" s="57" t="s">
        <v>9</v>
      </c>
      <c r="J1649" s="58">
        <v>3089.8867662399298</v>
      </c>
      <c r="K1649" s="59">
        <v>0.60461148681394905</v>
      </c>
      <c r="L1649" s="26">
        <f>G1649*J1649/978</f>
        <v>3.7993432730506544</v>
      </c>
      <c r="M1649" s="60"/>
      <c r="N1649" t="s">
        <v>13</v>
      </c>
      <c r="O1649" s="24">
        <f t="shared" si="103"/>
        <v>0</v>
      </c>
      <c r="P1649" s="163">
        <f t="shared" si="104"/>
        <v>1</v>
      </c>
      <c r="Q1649" s="166">
        <v>15</v>
      </c>
      <c r="R1649" s="166">
        <v>1</v>
      </c>
      <c r="S1649" s="166"/>
      <c r="T1649" s="20"/>
      <c r="U1649" s="20"/>
      <c r="V1649" s="20"/>
      <c r="W1649" s="20"/>
      <c r="X1649" s="20"/>
      <c r="Y1649" s="20"/>
      <c r="Z1649" s="6"/>
      <c r="AA1649" s="6"/>
      <c r="AB1649" s="111"/>
      <c r="AC1649" s="24"/>
      <c r="AI1649" s="111"/>
      <c r="AM1649" s="111"/>
    </row>
    <row r="1650" spans="1:39" x14ac:dyDescent="0.25">
      <c r="A1650" s="10"/>
      <c r="B1650" s="10"/>
      <c r="C1650" s="2" t="s">
        <v>705</v>
      </c>
      <c r="D1650" s="91" t="s">
        <v>395</v>
      </c>
      <c r="E1650" s="38" t="s">
        <v>34</v>
      </c>
      <c r="F1650" s="38">
        <v>1</v>
      </c>
      <c r="G1650" s="78">
        <v>1.2033377653477602</v>
      </c>
      <c r="H1650" s="78"/>
      <c r="I1650" s="57" t="s">
        <v>9</v>
      </c>
      <c r="J1650" s="58">
        <v>3089.8867662399298</v>
      </c>
      <c r="K1650" s="59">
        <v>0.60461148681394905</v>
      </c>
      <c r="L1650" s="26">
        <f>G1650*J1650/978</f>
        <v>3.8018174196981329</v>
      </c>
      <c r="M1650" s="60"/>
      <c r="N1650" t="s">
        <v>13</v>
      </c>
      <c r="O1650" s="24">
        <f t="shared" si="103"/>
        <v>0</v>
      </c>
      <c r="P1650" s="163">
        <f t="shared" si="104"/>
        <v>1</v>
      </c>
      <c r="Q1650" s="166">
        <v>16</v>
      </c>
      <c r="R1650" s="166">
        <v>1</v>
      </c>
      <c r="S1650" s="166"/>
      <c r="T1650" s="20"/>
      <c r="U1650" s="20"/>
      <c r="V1650" s="20"/>
      <c r="W1650" s="20"/>
      <c r="X1650" s="20"/>
      <c r="Y1650" s="20"/>
      <c r="Z1650" s="6"/>
      <c r="AA1650" s="6"/>
      <c r="AB1650" s="111"/>
      <c r="AC1650" s="24"/>
      <c r="AI1650" s="111"/>
      <c r="AM1650" s="111"/>
    </row>
    <row r="1651" spans="1:39" x14ac:dyDescent="0.25">
      <c r="A1651" s="10"/>
      <c r="B1651" s="10"/>
      <c r="C1651" s="2" t="s">
        <v>705</v>
      </c>
      <c r="D1651" s="91" t="s">
        <v>395</v>
      </c>
      <c r="E1651" s="38" t="s">
        <v>518</v>
      </c>
      <c r="F1651" s="38">
        <v>1</v>
      </c>
      <c r="G1651" s="78">
        <v>1.1920931127356678</v>
      </c>
      <c r="H1651" s="78"/>
      <c r="I1651" s="57" t="s">
        <v>9</v>
      </c>
      <c r="J1651" s="58">
        <v>3089.8867662399298</v>
      </c>
      <c r="K1651" s="59">
        <v>0.60461148681394905</v>
      </c>
      <c r="L1651" s="26">
        <f>G1651*J1651/978</f>
        <v>3.7662911382082869</v>
      </c>
      <c r="M1651" s="60"/>
      <c r="N1651" t="s">
        <v>13</v>
      </c>
      <c r="O1651" s="24">
        <f t="shared" si="103"/>
        <v>0</v>
      </c>
      <c r="P1651" s="163">
        <f t="shared" si="104"/>
        <v>1</v>
      </c>
      <c r="Q1651" s="166">
        <v>17</v>
      </c>
      <c r="R1651" s="166">
        <v>1</v>
      </c>
      <c r="S1651" s="166"/>
      <c r="T1651" s="20"/>
      <c r="U1651" s="20"/>
      <c r="V1651" s="20"/>
      <c r="W1651" s="20"/>
      <c r="X1651" s="20"/>
      <c r="Y1651" s="20"/>
      <c r="Z1651" s="6"/>
      <c r="AA1651" s="6"/>
      <c r="AB1651" s="111"/>
      <c r="AC1651" s="24"/>
      <c r="AI1651" s="111"/>
      <c r="AM1651" s="111"/>
    </row>
    <row r="1652" spans="1:39" x14ac:dyDescent="0.25">
      <c r="A1652" s="10"/>
      <c r="B1652" s="10"/>
      <c r="C1652" s="2" t="s">
        <v>705</v>
      </c>
      <c r="D1652" s="91" t="s">
        <v>395</v>
      </c>
      <c r="E1652" s="38" t="s">
        <v>519</v>
      </c>
      <c r="F1652" s="38">
        <v>1</v>
      </c>
      <c r="G1652" s="78">
        <v>1.196121392942054</v>
      </c>
      <c r="H1652" s="78">
        <v>1.2613792243421873</v>
      </c>
      <c r="I1652" s="57" t="s">
        <v>9</v>
      </c>
      <c r="J1652" s="58">
        <v>3089.8867662399298</v>
      </c>
      <c r="K1652" s="59">
        <v>0.60461148681394905</v>
      </c>
      <c r="L1652" s="26">
        <f t="shared" si="106"/>
        <v>3.7790180601923553</v>
      </c>
      <c r="M1652" s="60">
        <v>38.486665732719729</v>
      </c>
      <c r="N1652" t="s">
        <v>13</v>
      </c>
      <c r="O1652" s="24">
        <f t="shared" si="103"/>
        <v>0</v>
      </c>
      <c r="P1652" s="163">
        <f t="shared" si="104"/>
        <v>1</v>
      </c>
      <c r="Q1652" s="166">
        <v>18</v>
      </c>
      <c r="R1652" s="166">
        <v>1</v>
      </c>
      <c r="S1652" s="166"/>
      <c r="T1652" s="20"/>
      <c r="U1652" s="20"/>
      <c r="V1652" s="20"/>
      <c r="W1652" s="20"/>
      <c r="X1652" s="20"/>
      <c r="Y1652" s="20"/>
      <c r="Z1652" s="6"/>
      <c r="AA1652" s="6"/>
      <c r="AB1652" s="111"/>
      <c r="AC1652" s="24"/>
      <c r="AI1652" s="111"/>
      <c r="AM1652" s="111"/>
    </row>
    <row r="1653" spans="1:39" x14ac:dyDescent="0.25">
      <c r="A1653" s="10"/>
      <c r="B1653" s="10"/>
      <c r="C1653" s="2" t="s">
        <v>705</v>
      </c>
      <c r="D1653" s="91" t="s">
        <v>395</v>
      </c>
      <c r="E1653" s="38" t="s">
        <v>520</v>
      </c>
      <c r="F1653" s="38">
        <v>1</v>
      </c>
      <c r="G1653" s="78">
        <v>1.1752357635110626</v>
      </c>
      <c r="H1653" s="78"/>
      <c r="I1653" s="57" t="s">
        <v>9</v>
      </c>
      <c r="J1653" s="58">
        <v>3089.8867662399298</v>
      </c>
      <c r="K1653" s="59">
        <v>0.60461148681394905</v>
      </c>
      <c r="L1653" s="26">
        <v>3.7993432730506544</v>
      </c>
      <c r="M1653" s="60"/>
      <c r="N1653" t="s">
        <v>13</v>
      </c>
      <c r="O1653" s="24">
        <f t="shared" si="103"/>
        <v>0</v>
      </c>
      <c r="P1653" s="163">
        <f t="shared" si="104"/>
        <v>1</v>
      </c>
      <c r="Q1653" s="166">
        <v>19</v>
      </c>
      <c r="R1653" s="166">
        <v>1</v>
      </c>
      <c r="S1653" s="166"/>
      <c r="T1653" s="20"/>
      <c r="U1653" s="20"/>
      <c r="V1653" s="20"/>
      <c r="W1653" s="20"/>
      <c r="X1653" s="20"/>
      <c r="Y1653" s="20"/>
      <c r="Z1653" s="6"/>
      <c r="AA1653" s="6"/>
      <c r="AB1653" s="111"/>
      <c r="AC1653" s="24"/>
      <c r="AI1653" s="111"/>
      <c r="AM1653" s="111"/>
    </row>
    <row r="1654" spans="1:39" x14ac:dyDescent="0.25">
      <c r="A1654" s="10"/>
      <c r="B1654" s="10"/>
      <c r="C1654" s="2" t="s">
        <v>705</v>
      </c>
      <c r="D1654" s="91" t="s">
        <v>395</v>
      </c>
      <c r="E1654" s="38" t="s">
        <v>521</v>
      </c>
      <c r="F1654" s="38">
        <v>1</v>
      </c>
      <c r="G1654" s="78">
        <v>1.224869976359338</v>
      </c>
      <c r="H1654" s="78"/>
      <c r="I1654" s="57" t="s">
        <v>9</v>
      </c>
      <c r="J1654" s="58">
        <v>3089.8867662399298</v>
      </c>
      <c r="K1654" s="59">
        <v>0.60461148681394905</v>
      </c>
      <c r="L1654" s="26">
        <v>3.8018174196981329</v>
      </c>
      <c r="M1654" s="60"/>
      <c r="N1654" t="s">
        <v>13</v>
      </c>
      <c r="O1654" s="24">
        <f t="shared" si="103"/>
        <v>0</v>
      </c>
      <c r="P1654" s="163">
        <f t="shared" si="104"/>
        <v>1</v>
      </c>
      <c r="Q1654" s="166">
        <v>20</v>
      </c>
      <c r="R1654" s="166">
        <v>1</v>
      </c>
      <c r="S1654" s="166"/>
      <c r="T1654" s="20"/>
      <c r="U1654" s="20"/>
      <c r="V1654" s="20"/>
      <c r="W1654" s="20"/>
      <c r="X1654" s="20"/>
      <c r="Y1654" s="20"/>
      <c r="Z1654" s="6"/>
      <c r="AA1654" s="6"/>
      <c r="AB1654" s="111"/>
      <c r="AC1654" s="24"/>
      <c r="AI1654" s="111"/>
      <c r="AM1654" s="111"/>
    </row>
    <row r="1655" spans="1:39" x14ac:dyDescent="0.25">
      <c r="A1655" s="10"/>
      <c r="B1655" s="10"/>
      <c r="C1655" s="2" t="s">
        <v>705</v>
      </c>
      <c r="D1655" s="91" t="s">
        <v>395</v>
      </c>
      <c r="E1655" s="38" t="s">
        <v>524</v>
      </c>
      <c r="F1655" s="38">
        <v>1</v>
      </c>
      <c r="G1655" s="78">
        <v>1.2027103866565581</v>
      </c>
      <c r="H1655" s="78"/>
      <c r="I1655" s="57" t="s">
        <v>9</v>
      </c>
      <c r="J1655" s="58">
        <v>3089.8867662399298</v>
      </c>
      <c r="K1655" s="59">
        <v>0.60461148681394905</v>
      </c>
      <c r="L1655" s="26">
        <v>3.7662911382082869</v>
      </c>
      <c r="M1655" s="60"/>
      <c r="N1655" t="s">
        <v>13</v>
      </c>
      <c r="O1655" s="24">
        <f t="shared" si="103"/>
        <v>0</v>
      </c>
      <c r="P1655" s="163">
        <f t="shared" si="104"/>
        <v>1</v>
      </c>
      <c r="Q1655" s="166">
        <v>21</v>
      </c>
      <c r="R1655" s="166">
        <v>1</v>
      </c>
      <c r="S1655" s="166"/>
      <c r="T1655" s="20"/>
      <c r="U1655" s="20"/>
      <c r="V1655" s="20"/>
      <c r="W1655" s="20"/>
      <c r="X1655" s="20"/>
      <c r="Y1655" s="20"/>
      <c r="Z1655" s="6"/>
      <c r="AA1655" s="6"/>
      <c r="AB1655" s="111"/>
      <c r="AC1655" s="24"/>
      <c r="AI1655" s="111"/>
      <c r="AM1655" s="111"/>
    </row>
    <row r="1656" spans="1:39" x14ac:dyDescent="0.25">
      <c r="A1656" s="10"/>
      <c r="B1656" s="10"/>
      <c r="C1656" s="2" t="s">
        <v>705</v>
      </c>
      <c r="D1656" s="91" t="s">
        <v>395</v>
      </c>
      <c r="E1656" s="38" t="s">
        <v>525</v>
      </c>
      <c r="F1656" s="38">
        <v>1</v>
      </c>
      <c r="G1656" s="78">
        <v>1.2125715908553036</v>
      </c>
      <c r="H1656" s="78"/>
      <c r="I1656" s="57" t="s">
        <v>9</v>
      </c>
      <c r="J1656" s="58">
        <v>3089.8867662399298</v>
      </c>
      <c r="K1656" s="59">
        <v>0.60461148681394905</v>
      </c>
      <c r="L1656" s="26">
        <v>3.7790180601923553</v>
      </c>
      <c r="M1656" s="60"/>
      <c r="N1656" t="s">
        <v>13</v>
      </c>
      <c r="O1656" s="24">
        <f t="shared" si="103"/>
        <v>0</v>
      </c>
      <c r="P1656" s="163">
        <f t="shared" si="104"/>
        <v>1</v>
      </c>
      <c r="Q1656" s="166">
        <v>22</v>
      </c>
      <c r="R1656" s="166">
        <v>1</v>
      </c>
      <c r="S1656" s="166"/>
      <c r="T1656" s="20"/>
      <c r="U1656" s="20"/>
      <c r="V1656" s="20"/>
      <c r="W1656" s="20"/>
      <c r="X1656" s="20"/>
      <c r="Y1656" s="20"/>
      <c r="Z1656" s="6"/>
      <c r="AA1656" s="6"/>
      <c r="AB1656" s="111"/>
      <c r="AC1656" s="24"/>
      <c r="AI1656" s="111"/>
      <c r="AM1656" s="111"/>
    </row>
    <row r="1657" spans="1:39" x14ac:dyDescent="0.25">
      <c r="A1657" s="10"/>
      <c r="B1657" s="10"/>
      <c r="C1657" s="2" t="s">
        <v>705</v>
      </c>
      <c r="D1657" s="91" t="s">
        <v>396</v>
      </c>
      <c r="E1657" s="38" t="s">
        <v>30</v>
      </c>
      <c r="F1657" s="38">
        <v>1</v>
      </c>
      <c r="G1657" s="78">
        <v>1.191469530868581</v>
      </c>
      <c r="H1657" s="78"/>
      <c r="I1657" s="57" t="s">
        <v>9</v>
      </c>
      <c r="J1657" s="58">
        <v>3089.8867662399298</v>
      </c>
      <c r="K1657" s="59">
        <v>0.60461148681394905</v>
      </c>
      <c r="L1657" s="26">
        <v>3.7993432730506544</v>
      </c>
      <c r="M1657" s="60"/>
      <c r="N1657" t="s">
        <v>13</v>
      </c>
      <c r="O1657" s="24">
        <f t="shared" si="103"/>
        <v>1</v>
      </c>
      <c r="P1657" s="163">
        <f t="shared" si="104"/>
        <v>1</v>
      </c>
      <c r="Q1657" s="166">
        <v>23</v>
      </c>
      <c r="R1657" s="166">
        <v>1</v>
      </c>
      <c r="S1657" s="166"/>
      <c r="T1657" s="20"/>
      <c r="U1657" s="20"/>
      <c r="V1657" s="20"/>
      <c r="W1657" s="20"/>
      <c r="X1657" s="20"/>
      <c r="Y1657" s="20"/>
      <c r="Z1657" s="6"/>
      <c r="AA1657" s="6"/>
      <c r="AB1657" s="111"/>
      <c r="AC1657" s="24"/>
      <c r="AI1657" s="111"/>
      <c r="AM1657" s="111"/>
    </row>
    <row r="1658" spans="1:39" x14ac:dyDescent="0.25">
      <c r="A1658" s="10"/>
      <c r="B1658" s="10"/>
      <c r="C1658" s="2" t="s">
        <v>705</v>
      </c>
      <c r="D1658" s="91" t="s">
        <v>396</v>
      </c>
      <c r="E1658" s="38" t="s">
        <v>31</v>
      </c>
      <c r="F1658" s="38">
        <v>1</v>
      </c>
      <c r="G1658" s="78">
        <v>1.2049642722828131</v>
      </c>
      <c r="H1658" s="78"/>
      <c r="I1658" s="57" t="s">
        <v>9</v>
      </c>
      <c r="J1658" s="58">
        <v>3089.8867662399298</v>
      </c>
      <c r="K1658" s="59">
        <v>0.60461148681394905</v>
      </c>
      <c r="L1658" s="26">
        <v>3.8018174196981329</v>
      </c>
      <c r="M1658" s="60"/>
      <c r="N1658" t="s">
        <v>13</v>
      </c>
      <c r="O1658" s="24">
        <f t="shared" si="103"/>
        <v>0</v>
      </c>
      <c r="P1658" s="163">
        <f t="shared" si="104"/>
        <v>1</v>
      </c>
      <c r="Q1658" s="166">
        <v>24</v>
      </c>
      <c r="R1658" s="166">
        <v>1</v>
      </c>
      <c r="S1658" s="166"/>
      <c r="T1658" s="20"/>
      <c r="U1658" s="20"/>
      <c r="V1658" s="20"/>
      <c r="W1658" s="20"/>
      <c r="X1658" s="20"/>
      <c r="Y1658" s="20"/>
      <c r="Z1658" s="6"/>
      <c r="AA1658" s="6"/>
      <c r="AB1658" s="111"/>
      <c r="AC1658" s="24"/>
      <c r="AI1658" s="111"/>
      <c r="AM1658" s="111"/>
    </row>
    <row r="1659" spans="1:39" x14ac:dyDescent="0.25">
      <c r="A1659" s="10"/>
      <c r="B1659" s="10"/>
      <c r="C1659" s="2" t="s">
        <v>705</v>
      </c>
      <c r="D1659" s="91" t="s">
        <v>396</v>
      </c>
      <c r="E1659" s="38" t="s">
        <v>32</v>
      </c>
      <c r="F1659" s="38">
        <v>1</v>
      </c>
      <c r="G1659" s="78">
        <v>1.185387035313926</v>
      </c>
      <c r="H1659" s="78"/>
      <c r="I1659" s="57" t="s">
        <v>9</v>
      </c>
      <c r="J1659" s="58">
        <v>3089.8867662399298</v>
      </c>
      <c r="K1659" s="59">
        <v>0.60461148681394905</v>
      </c>
      <c r="L1659" s="26">
        <v>3.7662911382082869</v>
      </c>
      <c r="M1659" s="60"/>
      <c r="N1659" t="s">
        <v>13</v>
      </c>
      <c r="O1659" s="24">
        <f t="shared" si="103"/>
        <v>0</v>
      </c>
      <c r="P1659" s="163">
        <f t="shared" si="104"/>
        <v>1</v>
      </c>
      <c r="Q1659" s="166">
        <v>25</v>
      </c>
      <c r="R1659" s="166">
        <v>1</v>
      </c>
      <c r="S1659" s="166"/>
      <c r="T1659" s="20"/>
      <c r="U1659" s="20"/>
      <c r="V1659" s="20"/>
      <c r="W1659" s="20"/>
      <c r="X1659" s="20"/>
      <c r="Y1659" s="20"/>
      <c r="Z1659" s="6"/>
      <c r="AA1659" s="6"/>
      <c r="AB1659" s="111"/>
      <c r="AC1659" s="24"/>
      <c r="AI1659" s="111"/>
      <c r="AM1659" s="111"/>
    </row>
    <row r="1660" spans="1:39" x14ac:dyDescent="0.25">
      <c r="A1660" s="10"/>
      <c r="B1660" s="10"/>
      <c r="C1660" s="2" t="s">
        <v>705</v>
      </c>
      <c r="D1660" s="91" t="s">
        <v>396</v>
      </c>
      <c r="E1660" s="38" t="s">
        <v>33</v>
      </c>
      <c r="F1660" s="38">
        <v>1</v>
      </c>
      <c r="G1660" s="78">
        <v>1.1690635985938</v>
      </c>
      <c r="H1660" s="78"/>
      <c r="I1660" s="57" t="s">
        <v>9</v>
      </c>
      <c r="J1660" s="58">
        <v>3089.8867662399298</v>
      </c>
      <c r="K1660" s="59">
        <v>0.60461148681394905</v>
      </c>
      <c r="L1660" s="26">
        <v>3.7790180601923553</v>
      </c>
      <c r="M1660" s="60"/>
      <c r="N1660" t="s">
        <v>13</v>
      </c>
      <c r="O1660" s="24">
        <f t="shared" si="103"/>
        <v>0</v>
      </c>
      <c r="P1660" s="163">
        <f t="shared" si="104"/>
        <v>1</v>
      </c>
      <c r="Q1660" s="166">
        <v>26</v>
      </c>
      <c r="R1660" s="166">
        <v>1</v>
      </c>
      <c r="S1660" s="166"/>
      <c r="T1660" s="20"/>
      <c r="U1660" s="20"/>
      <c r="V1660" s="20"/>
      <c r="W1660" s="20"/>
      <c r="X1660" s="20"/>
      <c r="Y1660" s="20"/>
      <c r="Z1660" s="6"/>
      <c r="AA1660" s="6"/>
      <c r="AB1660" s="111"/>
      <c r="AC1660" s="24"/>
      <c r="AI1660" s="111"/>
      <c r="AM1660" s="111"/>
    </row>
    <row r="1661" spans="1:39" x14ac:dyDescent="0.25">
      <c r="A1661" s="10"/>
      <c r="B1661" s="10"/>
      <c r="C1661" s="2" t="s">
        <v>705</v>
      </c>
      <c r="D1661" s="91" t="s">
        <v>397</v>
      </c>
      <c r="E1661" s="38" t="s">
        <v>30</v>
      </c>
      <c r="F1661" s="38">
        <v>1</v>
      </c>
      <c r="G1661" s="78">
        <v>1.1694468486899048</v>
      </c>
      <c r="H1661" s="78"/>
      <c r="I1661" s="57" t="s">
        <v>9</v>
      </c>
      <c r="J1661" s="58">
        <v>3089.8867662399298</v>
      </c>
      <c r="K1661" s="59">
        <v>0.60461148681394905</v>
      </c>
      <c r="L1661" s="26">
        <v>3.7790180601923553</v>
      </c>
      <c r="M1661" s="60"/>
      <c r="N1661" t="s">
        <v>13</v>
      </c>
      <c r="O1661" s="24">
        <f t="shared" si="103"/>
        <v>1</v>
      </c>
      <c r="P1661" s="163">
        <f t="shared" si="104"/>
        <v>1</v>
      </c>
      <c r="Q1661" s="166">
        <v>27</v>
      </c>
      <c r="R1661" s="166">
        <v>1</v>
      </c>
      <c r="S1661" s="166"/>
      <c r="T1661" s="20"/>
      <c r="U1661" s="20"/>
      <c r="V1661" s="20"/>
      <c r="W1661" s="20"/>
      <c r="X1661" s="20"/>
      <c r="Y1661" s="20"/>
      <c r="Z1661" s="6"/>
      <c r="AA1661" s="6"/>
      <c r="AB1661" s="111"/>
      <c r="AC1661" s="24"/>
      <c r="AI1661" s="111"/>
      <c r="AM1661" s="111"/>
    </row>
    <row r="1662" spans="1:39" x14ac:dyDescent="0.25">
      <c r="A1662" s="10"/>
      <c r="B1662" s="10"/>
      <c r="C1662" s="2" t="s">
        <v>705</v>
      </c>
      <c r="D1662" s="91" t="s">
        <v>397</v>
      </c>
      <c r="E1662" s="38" t="s">
        <v>31</v>
      </c>
      <c r="F1662" s="38">
        <v>1</v>
      </c>
      <c r="G1662" s="78">
        <v>1.1589333959826149</v>
      </c>
      <c r="H1662" s="78"/>
      <c r="I1662" s="57" t="s">
        <v>9</v>
      </c>
      <c r="J1662" s="58">
        <v>3089.8867662399298</v>
      </c>
      <c r="K1662" s="59">
        <v>0.60461148681394905</v>
      </c>
      <c r="L1662" s="26">
        <v>3.7993432730506544</v>
      </c>
      <c r="M1662" s="60"/>
      <c r="N1662" t="s">
        <v>13</v>
      </c>
      <c r="O1662" s="24">
        <f t="shared" si="103"/>
        <v>0</v>
      </c>
      <c r="P1662" s="163">
        <f t="shared" si="104"/>
        <v>1</v>
      </c>
      <c r="Q1662" s="166">
        <v>28</v>
      </c>
      <c r="R1662" s="166">
        <v>1</v>
      </c>
      <c r="S1662" s="166"/>
      <c r="T1662" s="20"/>
      <c r="U1662" s="20"/>
      <c r="V1662" s="20"/>
      <c r="W1662" s="20"/>
      <c r="X1662" s="20"/>
      <c r="Y1662" s="20"/>
      <c r="Z1662" s="6"/>
      <c r="AA1662" s="6"/>
      <c r="AB1662" s="111"/>
      <c r="AC1662" s="24"/>
      <c r="AI1662" s="111"/>
      <c r="AM1662" s="111"/>
    </row>
    <row r="1663" spans="1:39" x14ac:dyDescent="0.25">
      <c r="A1663" s="10"/>
      <c r="B1663" s="10"/>
      <c r="C1663" s="2" t="s">
        <v>705</v>
      </c>
      <c r="D1663" s="91" t="s">
        <v>397</v>
      </c>
      <c r="E1663" s="38" t="s">
        <v>32</v>
      </c>
      <c r="F1663" s="38">
        <v>1</v>
      </c>
      <c r="G1663" s="78">
        <v>1.1696770211890557</v>
      </c>
      <c r="H1663" s="78"/>
      <c r="I1663" s="57" t="s">
        <v>9</v>
      </c>
      <c r="J1663" s="58">
        <v>3089.8867662399298</v>
      </c>
      <c r="K1663" s="59">
        <v>0.60461148681394905</v>
      </c>
      <c r="L1663" s="26">
        <v>3.8018174196981329</v>
      </c>
      <c r="M1663" s="60"/>
      <c r="N1663" t="s">
        <v>13</v>
      </c>
      <c r="O1663" s="24">
        <f t="shared" si="103"/>
        <v>0</v>
      </c>
      <c r="P1663" s="163">
        <f t="shared" si="104"/>
        <v>1</v>
      </c>
      <c r="Q1663" s="166">
        <v>29</v>
      </c>
      <c r="R1663" s="166">
        <v>1</v>
      </c>
      <c r="S1663" s="166"/>
      <c r="T1663" s="20"/>
      <c r="U1663" s="20"/>
      <c r="V1663" s="20"/>
      <c r="W1663" s="20"/>
      <c r="X1663" s="20"/>
      <c r="Y1663" s="20"/>
      <c r="Z1663" s="6"/>
      <c r="AA1663" s="6"/>
      <c r="AB1663" s="111"/>
      <c r="AC1663" s="24"/>
      <c r="AI1663" s="111"/>
      <c r="AM1663" s="111"/>
    </row>
    <row r="1664" spans="1:39" x14ac:dyDescent="0.25">
      <c r="A1664" s="10"/>
      <c r="B1664" s="10"/>
      <c r="C1664" s="2" t="s">
        <v>705</v>
      </c>
      <c r="D1664" s="91" t="s">
        <v>397</v>
      </c>
      <c r="E1664" s="38" t="s">
        <v>33</v>
      </c>
      <c r="F1664" s="38">
        <v>1</v>
      </c>
      <c r="G1664" s="78">
        <v>1.2084371931414761</v>
      </c>
      <c r="H1664" s="78"/>
      <c r="I1664" s="57" t="s">
        <v>9</v>
      </c>
      <c r="J1664" s="58">
        <v>3089.8867662399298</v>
      </c>
      <c r="K1664" s="59">
        <v>0.60461148681394905</v>
      </c>
      <c r="L1664" s="26">
        <v>3.7662911382082869</v>
      </c>
      <c r="M1664" s="60"/>
      <c r="N1664" t="s">
        <v>13</v>
      </c>
      <c r="O1664" s="24">
        <f t="shared" si="103"/>
        <v>0</v>
      </c>
      <c r="P1664" s="163">
        <f t="shared" si="104"/>
        <v>1</v>
      </c>
      <c r="Q1664" s="166">
        <v>30</v>
      </c>
      <c r="R1664" s="166">
        <v>1</v>
      </c>
      <c r="S1664" s="166"/>
      <c r="T1664" s="20"/>
      <c r="U1664" s="20"/>
      <c r="V1664" s="20"/>
      <c r="W1664" s="20"/>
      <c r="X1664" s="20"/>
      <c r="Y1664" s="20"/>
      <c r="Z1664" s="6"/>
      <c r="AA1664" s="6"/>
      <c r="AB1664" s="111"/>
      <c r="AC1664" s="24"/>
      <c r="AI1664" s="111"/>
      <c r="AM1664" s="111"/>
    </row>
    <row r="1665" spans="1:39" x14ac:dyDescent="0.25">
      <c r="A1665" s="10"/>
      <c r="B1665" s="10"/>
      <c r="C1665" s="2" t="s">
        <v>705</v>
      </c>
      <c r="D1665" s="91" t="s">
        <v>397</v>
      </c>
      <c r="E1665" s="38" t="s">
        <v>34</v>
      </c>
      <c r="F1665" s="38">
        <v>1</v>
      </c>
      <c r="G1665" s="78">
        <v>1.206166209771302</v>
      </c>
      <c r="H1665" s="78"/>
      <c r="I1665" s="57" t="s">
        <v>9</v>
      </c>
      <c r="J1665" s="58">
        <v>3089.8867662399298</v>
      </c>
      <c r="K1665" s="59">
        <v>0.60461148681394905</v>
      </c>
      <c r="L1665" s="26">
        <v>3.7790180601923553</v>
      </c>
      <c r="M1665" s="60"/>
      <c r="N1665" t="s">
        <v>13</v>
      </c>
      <c r="O1665" s="24">
        <f t="shared" si="103"/>
        <v>0</v>
      </c>
      <c r="P1665" s="163">
        <f t="shared" si="104"/>
        <v>1</v>
      </c>
      <c r="Q1665" s="166">
        <v>31</v>
      </c>
      <c r="R1665" s="166">
        <v>1</v>
      </c>
      <c r="S1665" s="166"/>
      <c r="T1665" s="20"/>
      <c r="U1665" s="20"/>
      <c r="V1665" s="20"/>
      <c r="W1665" s="20"/>
      <c r="X1665" s="20"/>
      <c r="Y1665" s="20"/>
      <c r="Z1665" s="6"/>
      <c r="AA1665" s="6"/>
      <c r="AB1665" s="111"/>
      <c r="AC1665" s="24"/>
      <c r="AI1665" s="111"/>
      <c r="AM1665" s="111"/>
    </row>
    <row r="1666" spans="1:39" x14ac:dyDescent="0.25">
      <c r="A1666" s="10"/>
      <c r="B1666" s="10"/>
      <c r="C1666" s="2" t="s">
        <v>705</v>
      </c>
      <c r="D1666" s="91" t="s">
        <v>398</v>
      </c>
      <c r="E1666" s="38" t="s">
        <v>30</v>
      </c>
      <c r="F1666" s="38">
        <v>1</v>
      </c>
      <c r="G1666" s="78">
        <v>1.1820099163768223</v>
      </c>
      <c r="H1666" s="78">
        <v>1.2408351343636588</v>
      </c>
      <c r="I1666" s="57" t="s">
        <v>9</v>
      </c>
      <c r="J1666" s="58">
        <v>3089.8867662399298</v>
      </c>
      <c r="K1666" s="59">
        <v>0.60461148681394905</v>
      </c>
      <c r="L1666" s="26">
        <f t="shared" si="106"/>
        <v>3.7344343539643248</v>
      </c>
      <c r="M1666" s="60">
        <v>38.577805255856489</v>
      </c>
      <c r="N1666" t="s">
        <v>13</v>
      </c>
      <c r="O1666" s="24">
        <f t="shared" si="103"/>
        <v>1</v>
      </c>
      <c r="P1666" s="163">
        <f t="shared" si="104"/>
        <v>1</v>
      </c>
      <c r="Q1666" s="166">
        <v>32</v>
      </c>
      <c r="R1666" s="166">
        <v>1</v>
      </c>
      <c r="S1666" s="166"/>
      <c r="T1666" s="20"/>
      <c r="U1666" s="20"/>
      <c r="V1666" s="20"/>
      <c r="W1666" s="20"/>
      <c r="X1666" s="20"/>
      <c r="Y1666" s="20"/>
      <c r="Z1666" s="6"/>
      <c r="AA1666" s="6"/>
      <c r="AB1666" s="111"/>
      <c r="AC1666" s="24"/>
      <c r="AI1666" s="111"/>
      <c r="AM1666" s="111"/>
    </row>
    <row r="1667" spans="1:39" x14ac:dyDescent="0.25">
      <c r="A1667" s="10"/>
      <c r="B1667" s="10"/>
      <c r="C1667" s="2" t="s">
        <v>705</v>
      </c>
      <c r="D1667" s="91" t="s">
        <v>398</v>
      </c>
      <c r="E1667" s="38" t="s">
        <v>31</v>
      </c>
      <c r="F1667" s="38">
        <v>1</v>
      </c>
      <c r="G1667" s="78">
        <v>1.1710808109651625</v>
      </c>
      <c r="H1667" s="78">
        <v>1.2461637601192155</v>
      </c>
      <c r="I1667" s="57" t="s">
        <v>9</v>
      </c>
      <c r="J1667" s="58">
        <v>3089.8867662399298</v>
      </c>
      <c r="K1667" s="59">
        <v>0.60461148681394905</v>
      </c>
      <c r="L1667" s="26">
        <f t="shared" si="106"/>
        <v>3.6999050102237017</v>
      </c>
      <c r="M1667" s="60">
        <v>38.30556077316951</v>
      </c>
      <c r="N1667" t="s">
        <v>13</v>
      </c>
      <c r="O1667" s="24">
        <f t="shared" si="103"/>
        <v>0</v>
      </c>
      <c r="P1667" s="163">
        <f t="shared" si="104"/>
        <v>1</v>
      </c>
      <c r="Q1667" s="166">
        <v>33</v>
      </c>
      <c r="R1667" s="166">
        <v>1</v>
      </c>
      <c r="S1667" s="166"/>
      <c r="T1667" s="20"/>
      <c r="U1667" s="20"/>
      <c r="V1667" s="20"/>
      <c r="W1667" s="20"/>
      <c r="X1667" s="20"/>
      <c r="Y1667" s="20"/>
      <c r="Z1667" s="6"/>
      <c r="AA1667" s="6"/>
      <c r="AB1667" s="111"/>
      <c r="AC1667" s="24"/>
      <c r="AI1667" s="111"/>
      <c r="AM1667" s="111"/>
    </row>
    <row r="1668" spans="1:39" x14ac:dyDescent="0.25">
      <c r="A1668" s="10"/>
      <c r="B1668" s="10"/>
      <c r="C1668" s="2" t="s">
        <v>705</v>
      </c>
      <c r="D1668" s="91" t="s">
        <v>398</v>
      </c>
      <c r="E1668" s="38" t="s">
        <v>32</v>
      </c>
      <c r="F1668" s="38">
        <v>1</v>
      </c>
      <c r="G1668" s="78">
        <v>1.1876122398676008</v>
      </c>
      <c r="H1668" s="78">
        <v>1.2539365260667374</v>
      </c>
      <c r="I1668" s="57" t="s">
        <v>9</v>
      </c>
      <c r="J1668" s="58">
        <v>3089.8867662399298</v>
      </c>
      <c r="K1668" s="59">
        <v>0.60461148681394905</v>
      </c>
      <c r="L1668" s="26">
        <f t="shared" si="106"/>
        <v>3.7521342979462791</v>
      </c>
      <c r="M1668" s="60">
        <v>38.462185870649868</v>
      </c>
      <c r="N1668" t="s">
        <v>13</v>
      </c>
      <c r="O1668" s="24">
        <f t="shared" si="103"/>
        <v>0</v>
      </c>
      <c r="P1668" s="163">
        <f t="shared" si="104"/>
        <v>1</v>
      </c>
      <c r="Q1668" s="166">
        <v>34</v>
      </c>
      <c r="R1668" s="166">
        <v>1</v>
      </c>
      <c r="S1668" s="166"/>
      <c r="T1668" s="20"/>
      <c r="U1668" s="20"/>
      <c r="V1668" s="20"/>
      <c r="W1668" s="20"/>
      <c r="X1668" s="20"/>
      <c r="Y1668" s="20"/>
      <c r="Z1668" s="6"/>
      <c r="AA1668" s="6"/>
      <c r="AB1668" s="111"/>
      <c r="AC1668" s="24"/>
      <c r="AI1668" s="111"/>
      <c r="AM1668" s="111"/>
    </row>
    <row r="1669" spans="1:39" x14ac:dyDescent="0.25">
      <c r="A1669" s="10"/>
      <c r="B1669" s="10"/>
      <c r="C1669" s="2" t="s">
        <v>705</v>
      </c>
      <c r="D1669" s="91" t="s">
        <v>398</v>
      </c>
      <c r="E1669" s="38" t="s">
        <v>33</v>
      </c>
      <c r="F1669" s="38">
        <v>1</v>
      </c>
      <c r="G1669" s="78">
        <v>1.1615740920945077</v>
      </c>
      <c r="H1669" s="78">
        <v>1.2379948364888123</v>
      </c>
      <c r="I1669" s="57" t="s">
        <v>9</v>
      </c>
      <c r="J1669" s="58">
        <v>3089.8867662399298</v>
      </c>
      <c r="K1669" s="59">
        <v>0.60461148681394905</v>
      </c>
      <c r="L1669" s="26">
        <f t="shared" si="106"/>
        <v>3.6698695451635794</v>
      </c>
      <c r="M1669" s="60">
        <v>38.273884864418484</v>
      </c>
      <c r="N1669" t="s">
        <v>13</v>
      </c>
      <c r="O1669" s="24">
        <f t="shared" si="103"/>
        <v>0</v>
      </c>
      <c r="P1669" s="163">
        <f t="shared" si="104"/>
        <v>1</v>
      </c>
      <c r="Q1669" s="166">
        <v>35</v>
      </c>
      <c r="R1669" s="166">
        <v>1</v>
      </c>
      <c r="S1669" s="166"/>
      <c r="T1669" s="20"/>
      <c r="U1669" s="20"/>
      <c r="V1669" s="20"/>
      <c r="W1669" s="20"/>
      <c r="X1669" s="20"/>
      <c r="Y1669" s="20"/>
      <c r="Z1669" s="6"/>
      <c r="AA1669" s="6"/>
      <c r="AB1669" s="111"/>
      <c r="AC1669" s="24"/>
      <c r="AI1669" s="111"/>
      <c r="AM1669" s="111"/>
    </row>
    <row r="1670" spans="1:39" x14ac:dyDescent="0.25">
      <c r="A1670" s="10"/>
      <c r="B1670" s="10"/>
      <c r="C1670" s="2" t="s">
        <v>705</v>
      </c>
      <c r="D1670" s="91" t="s">
        <v>398</v>
      </c>
      <c r="E1670" s="38" t="s">
        <v>34</v>
      </c>
      <c r="F1670" s="38">
        <v>1</v>
      </c>
      <c r="G1670" s="78">
        <v>1.212287341279666</v>
      </c>
      <c r="H1670" s="78">
        <v>1.2773984151070645</v>
      </c>
      <c r="I1670" s="57" t="s">
        <v>9</v>
      </c>
      <c r="J1670" s="58">
        <v>3089.8867662399298</v>
      </c>
      <c r="K1670" s="59">
        <v>0.60461148681394905</v>
      </c>
      <c r="L1670" s="26">
        <f t="shared" si="106"/>
        <v>3.8300926510227291</v>
      </c>
      <c r="M1670" s="60">
        <v>38.50279230536642</v>
      </c>
      <c r="N1670" t="s">
        <v>13</v>
      </c>
      <c r="O1670" s="24">
        <f t="shared" si="103"/>
        <v>0</v>
      </c>
      <c r="P1670" s="163">
        <f t="shared" si="104"/>
        <v>1</v>
      </c>
      <c r="Q1670" s="166">
        <v>36</v>
      </c>
      <c r="R1670" s="166">
        <v>1</v>
      </c>
      <c r="S1670" s="166"/>
      <c r="T1670" s="20"/>
      <c r="U1670" s="20"/>
      <c r="V1670" s="20"/>
      <c r="W1670" s="20"/>
      <c r="X1670" s="20"/>
      <c r="Y1670" s="20"/>
      <c r="Z1670" s="6"/>
      <c r="AA1670" s="6"/>
      <c r="AB1670" s="111"/>
      <c r="AC1670" s="24"/>
      <c r="AI1670" s="111"/>
      <c r="AM1670" s="111"/>
    </row>
    <row r="1671" spans="1:39" x14ac:dyDescent="0.25">
      <c r="A1671" s="10"/>
      <c r="B1671" s="10"/>
      <c r="C1671" s="2" t="s">
        <v>705</v>
      </c>
      <c r="D1671" s="91" t="s">
        <v>398</v>
      </c>
      <c r="E1671" s="38" t="s">
        <v>518</v>
      </c>
      <c r="F1671" s="38">
        <v>1</v>
      </c>
      <c r="G1671" s="78">
        <v>1.1838002484870347</v>
      </c>
      <c r="H1671" s="78">
        <v>1.2305265401833296</v>
      </c>
      <c r="I1671" s="57" t="s">
        <v>9</v>
      </c>
      <c r="J1671" s="58">
        <v>3089.8867662399298</v>
      </c>
      <c r="K1671" s="59">
        <v>0.60461148681394905</v>
      </c>
      <c r="L1671" s="26">
        <f t="shared" si="106"/>
        <v>3.7400907174556535</v>
      </c>
      <c r="M1671" s="60">
        <v>38.774469429687898</v>
      </c>
      <c r="N1671" t="s">
        <v>13</v>
      </c>
      <c r="O1671" s="24">
        <f t="shared" si="103"/>
        <v>0</v>
      </c>
      <c r="P1671" s="163">
        <f t="shared" si="104"/>
        <v>1</v>
      </c>
      <c r="Q1671" s="166">
        <v>37</v>
      </c>
      <c r="R1671" s="166">
        <v>1</v>
      </c>
      <c r="S1671" s="166"/>
      <c r="T1671" s="20"/>
      <c r="U1671" s="20"/>
      <c r="V1671" s="20"/>
      <c r="W1671" s="20"/>
      <c r="X1671" s="20"/>
      <c r="Y1671" s="20"/>
      <c r="Z1671" s="6"/>
      <c r="AA1671" s="6"/>
      <c r="AB1671" s="111"/>
      <c r="AC1671" s="24"/>
      <c r="AI1671" s="111"/>
      <c r="AM1671" s="111"/>
    </row>
    <row r="1672" spans="1:39" x14ac:dyDescent="0.25">
      <c r="A1672" s="10"/>
      <c r="B1672" s="10"/>
      <c r="C1672" s="2" t="s">
        <v>705</v>
      </c>
      <c r="D1672" s="91" t="s">
        <v>399</v>
      </c>
      <c r="E1672" s="38" t="s">
        <v>30</v>
      </c>
      <c r="F1672" s="38">
        <v>1</v>
      </c>
      <c r="G1672" s="78">
        <v>1.196048834628191</v>
      </c>
      <c r="H1672" s="78">
        <v>1.2498664145669776</v>
      </c>
      <c r="I1672" s="57" t="s">
        <v>9</v>
      </c>
      <c r="J1672" s="58">
        <v>3089.8867662399298</v>
      </c>
      <c r="K1672" s="59">
        <v>0.60461148681394905</v>
      </c>
      <c r="L1672" s="26">
        <f t="shared" si="106"/>
        <v>3.7787888199328608</v>
      </c>
      <c r="M1672" s="60">
        <v>38.668802288832318</v>
      </c>
      <c r="N1672" t="s">
        <v>13</v>
      </c>
      <c r="O1672" s="24">
        <f t="shared" si="103"/>
        <v>1</v>
      </c>
      <c r="P1672" s="163">
        <f t="shared" si="104"/>
        <v>1</v>
      </c>
      <c r="Q1672" s="166">
        <v>38</v>
      </c>
      <c r="R1672" s="166">
        <v>1</v>
      </c>
      <c r="S1672" s="166"/>
      <c r="T1672" s="20"/>
      <c r="U1672" s="20"/>
      <c r="V1672" s="20"/>
      <c r="W1672" s="20"/>
      <c r="X1672" s="20"/>
      <c r="Y1672" s="20"/>
      <c r="Z1672" s="6"/>
      <c r="AA1672" s="6"/>
      <c r="AB1672" s="111"/>
      <c r="AC1672" s="24"/>
      <c r="AI1672" s="111"/>
      <c r="AM1672" s="111"/>
    </row>
    <row r="1673" spans="1:39" x14ac:dyDescent="0.25">
      <c r="A1673" s="10"/>
      <c r="B1673" s="10"/>
      <c r="C1673" s="2" t="s">
        <v>705</v>
      </c>
      <c r="D1673" s="91" t="s">
        <v>399</v>
      </c>
      <c r="E1673" s="38" t="s">
        <v>31</v>
      </c>
      <c r="F1673" s="38">
        <v>1</v>
      </c>
      <c r="G1673" s="78">
        <v>1.1928578285494864</v>
      </c>
      <c r="H1673" s="78">
        <v>1.2651037727922023</v>
      </c>
      <c r="I1673" s="57" t="s">
        <v>9</v>
      </c>
      <c r="J1673" s="58">
        <v>3089.8867662399298</v>
      </c>
      <c r="K1673" s="59">
        <v>0.60461148681394905</v>
      </c>
      <c r="L1673" s="26">
        <f t="shared" si="106"/>
        <v>3.7687071763197926</v>
      </c>
      <c r="M1673" s="60">
        <v>38.372707486854516</v>
      </c>
      <c r="N1673" t="s">
        <v>13</v>
      </c>
      <c r="O1673" s="24">
        <f t="shared" si="103"/>
        <v>0</v>
      </c>
      <c r="P1673" s="163">
        <f t="shared" si="104"/>
        <v>1</v>
      </c>
      <c r="Q1673" s="166">
        <v>39</v>
      </c>
      <c r="R1673" s="166">
        <v>1</v>
      </c>
      <c r="S1673" s="166"/>
      <c r="T1673" s="20"/>
      <c r="U1673" s="20"/>
      <c r="V1673" s="20"/>
      <c r="W1673" s="20"/>
      <c r="X1673" s="20"/>
      <c r="Y1673" s="20"/>
      <c r="Z1673" s="6"/>
      <c r="AA1673" s="6"/>
      <c r="AB1673" s="111"/>
      <c r="AC1673" s="24"/>
      <c r="AI1673" s="111"/>
      <c r="AM1673" s="111"/>
    </row>
    <row r="1674" spans="1:39" x14ac:dyDescent="0.25">
      <c r="A1674" s="10"/>
      <c r="B1674" s="10"/>
      <c r="C1674" s="2" t="s">
        <v>705</v>
      </c>
      <c r="D1674" s="91" t="s">
        <v>399</v>
      </c>
      <c r="E1674" s="38" t="s">
        <v>32</v>
      </c>
      <c r="F1674" s="38">
        <v>1</v>
      </c>
      <c r="G1674" s="78">
        <v>1.1910586450481202</v>
      </c>
      <c r="H1674" s="78">
        <v>1.2793347459321154</v>
      </c>
      <c r="I1674" s="57" t="s">
        <v>9</v>
      </c>
      <c r="J1674" s="58">
        <v>3089.8867662399298</v>
      </c>
      <c r="K1674" s="59">
        <v>0.60461148681394905</v>
      </c>
      <c r="L1674" s="26">
        <f t="shared" si="106"/>
        <v>3.7630228478014813</v>
      </c>
      <c r="M1674" s="60">
        <v>38.11700097127342</v>
      </c>
      <c r="N1674" t="s">
        <v>13</v>
      </c>
      <c r="O1674" s="24">
        <f t="shared" si="103"/>
        <v>0</v>
      </c>
      <c r="P1674" s="163">
        <f t="shared" si="104"/>
        <v>1</v>
      </c>
      <c r="Q1674" s="166">
        <v>40</v>
      </c>
      <c r="R1674" s="166">
        <v>1</v>
      </c>
      <c r="S1674" s="166"/>
      <c r="T1674" s="20"/>
      <c r="U1674" s="20"/>
      <c r="V1674" s="20"/>
      <c r="W1674" s="20"/>
      <c r="X1674" s="20"/>
      <c r="Y1674" s="20"/>
      <c r="Z1674" s="6"/>
      <c r="AA1674" s="6"/>
      <c r="AB1674" s="111"/>
      <c r="AC1674" s="24"/>
      <c r="AI1674" s="111"/>
      <c r="AM1674" s="111"/>
    </row>
    <row r="1675" spans="1:39" x14ac:dyDescent="0.25">
      <c r="A1675" s="10"/>
      <c r="B1675" s="10"/>
      <c r="C1675" s="2" t="s">
        <v>705</v>
      </c>
      <c r="D1675" s="91" t="s">
        <v>399</v>
      </c>
      <c r="E1675" s="38" t="s">
        <v>33</v>
      </c>
      <c r="F1675" s="38">
        <v>1</v>
      </c>
      <c r="G1675" s="78">
        <v>1.1783422094769904</v>
      </c>
      <c r="H1675" s="78">
        <v>1.2576742284896791</v>
      </c>
      <c r="I1675" s="57" t="s">
        <v>9</v>
      </c>
      <c r="J1675" s="58">
        <v>3089.8867662399298</v>
      </c>
      <c r="K1675" s="59">
        <v>0.60461148681394905</v>
      </c>
      <c r="L1675" s="26">
        <f t="shared" si="106"/>
        <v>3.722846624912957</v>
      </c>
      <c r="M1675" s="60">
        <v>38.244916759183376</v>
      </c>
      <c r="N1675" t="s">
        <v>13</v>
      </c>
      <c r="O1675" s="24">
        <f t="shared" si="103"/>
        <v>0</v>
      </c>
      <c r="P1675" s="163">
        <f t="shared" si="104"/>
        <v>1</v>
      </c>
      <c r="Q1675" s="166">
        <v>41</v>
      </c>
      <c r="R1675" s="166">
        <v>1</v>
      </c>
      <c r="S1675" s="166"/>
      <c r="T1675" s="20"/>
      <c r="U1675" s="20"/>
      <c r="V1675" s="20"/>
      <c r="W1675" s="20"/>
      <c r="X1675" s="20"/>
      <c r="Y1675" s="20"/>
      <c r="Z1675" s="6"/>
      <c r="AA1675" s="6"/>
      <c r="AB1675" s="111"/>
      <c r="AC1675" s="24"/>
      <c r="AI1675" s="111"/>
      <c r="AM1675" s="111"/>
    </row>
    <row r="1676" spans="1:39" x14ac:dyDescent="0.25">
      <c r="A1676" s="10"/>
      <c r="B1676" s="10"/>
      <c r="C1676" s="2" t="s">
        <v>705</v>
      </c>
      <c r="D1676" s="91" t="s">
        <v>400</v>
      </c>
      <c r="E1676" s="38" t="s">
        <v>30</v>
      </c>
      <c r="F1676" s="38">
        <v>1</v>
      </c>
      <c r="G1676" s="78">
        <v>1.1864788015108432</v>
      </c>
      <c r="H1676" s="78">
        <v>1.2232595813616405</v>
      </c>
      <c r="I1676" s="57" t="s">
        <v>9</v>
      </c>
      <c r="J1676" s="58">
        <v>3089.8867662399298</v>
      </c>
      <c r="K1676" s="59">
        <v>0.60461148681394905</v>
      </c>
      <c r="L1676" s="26">
        <f t="shared" si="106"/>
        <v>3.7485533202582482</v>
      </c>
      <c r="M1676" s="60">
        <v>38.937116856874468</v>
      </c>
      <c r="N1676" t="s">
        <v>13</v>
      </c>
      <c r="O1676" s="24">
        <f t="shared" si="103"/>
        <v>1</v>
      </c>
      <c r="P1676" s="163">
        <f t="shared" si="104"/>
        <v>1</v>
      </c>
      <c r="Q1676" s="166">
        <v>42</v>
      </c>
      <c r="R1676" s="166">
        <v>1</v>
      </c>
      <c r="S1676" s="166"/>
      <c r="T1676" s="20"/>
      <c r="U1676" s="20"/>
      <c r="V1676" s="20"/>
      <c r="W1676" s="20"/>
      <c r="X1676" s="20"/>
      <c r="Y1676" s="20"/>
      <c r="Z1676" s="6"/>
      <c r="AA1676" s="6"/>
      <c r="AB1676" s="111"/>
      <c r="AC1676" s="24"/>
      <c r="AI1676" s="111"/>
      <c r="AM1676" s="111"/>
    </row>
    <row r="1677" spans="1:39" x14ac:dyDescent="0.25">
      <c r="A1677" s="10"/>
      <c r="B1677" s="10"/>
      <c r="C1677" s="2" t="s">
        <v>705</v>
      </c>
      <c r="D1677" s="91" t="s">
        <v>400</v>
      </c>
      <c r="E1677" s="38" t="s">
        <v>31</v>
      </c>
      <c r="F1677" s="38">
        <v>1</v>
      </c>
      <c r="G1677" s="78">
        <v>1.2131085192697768</v>
      </c>
      <c r="H1677" s="78"/>
      <c r="I1677" s="57" t="s">
        <v>9</v>
      </c>
      <c r="J1677" s="58">
        <v>3089.8867662399298</v>
      </c>
      <c r="K1677" s="59">
        <v>0.60461148681394905</v>
      </c>
      <c r="L1677" s="26">
        <f t="shared" ref="L1677:L1684" si="107">G1677*J1677/978</f>
        <v>3.832687075362577</v>
      </c>
      <c r="M1677" s="60"/>
      <c r="N1677" t="s">
        <v>13</v>
      </c>
      <c r="O1677" s="24">
        <f t="shared" si="103"/>
        <v>0</v>
      </c>
      <c r="P1677" s="163">
        <f t="shared" si="104"/>
        <v>1</v>
      </c>
      <c r="Q1677" s="166">
        <v>43</v>
      </c>
      <c r="R1677" s="166">
        <v>1</v>
      </c>
      <c r="S1677" s="166"/>
      <c r="T1677" s="20"/>
      <c r="U1677" s="20"/>
      <c r="V1677" s="20"/>
      <c r="W1677" s="20"/>
      <c r="X1677" s="20"/>
      <c r="Y1677" s="20"/>
      <c r="Z1677" s="6"/>
      <c r="AA1677" s="6"/>
      <c r="AB1677" s="111"/>
      <c r="AC1677" s="24"/>
      <c r="AI1677" s="111"/>
      <c r="AM1677" s="111"/>
    </row>
    <row r="1678" spans="1:39" x14ac:dyDescent="0.25">
      <c r="A1678" s="10"/>
      <c r="B1678" s="10"/>
      <c r="C1678" s="2" t="s">
        <v>705</v>
      </c>
      <c r="D1678" s="91" t="s">
        <v>400</v>
      </c>
      <c r="E1678" s="38" t="s">
        <v>32</v>
      </c>
      <c r="F1678" s="38">
        <v>1</v>
      </c>
      <c r="G1678" s="78">
        <v>1.2276231069193797</v>
      </c>
      <c r="H1678" s="78"/>
      <c r="I1678" s="57" t="s">
        <v>9</v>
      </c>
      <c r="J1678" s="58">
        <v>3089.8867662399298</v>
      </c>
      <c r="K1678" s="59">
        <v>0.60461148681394905</v>
      </c>
      <c r="L1678" s="26">
        <f t="shared" si="107"/>
        <v>3.8785443680987095</v>
      </c>
      <c r="M1678" s="60"/>
      <c r="N1678" t="s">
        <v>13</v>
      </c>
      <c r="O1678" s="24">
        <f t="shared" si="103"/>
        <v>0</v>
      </c>
      <c r="P1678" s="163">
        <f t="shared" si="104"/>
        <v>1</v>
      </c>
      <c r="Q1678" s="166">
        <v>44</v>
      </c>
      <c r="R1678" s="166">
        <v>1</v>
      </c>
      <c r="S1678" s="166"/>
      <c r="T1678" s="20"/>
      <c r="U1678" s="20"/>
      <c r="V1678" s="20"/>
      <c r="W1678" s="20"/>
      <c r="X1678" s="20"/>
      <c r="Y1678" s="20"/>
      <c r="Z1678" s="6"/>
      <c r="AA1678" s="6"/>
      <c r="AB1678" s="111"/>
      <c r="AC1678" s="24"/>
      <c r="AI1678" s="111"/>
      <c r="AM1678" s="111"/>
    </row>
    <row r="1679" spans="1:39" x14ac:dyDescent="0.25">
      <c r="A1679" s="10"/>
      <c r="B1679" s="10"/>
      <c r="C1679" s="2" t="s">
        <v>705</v>
      </c>
      <c r="D1679" s="91" t="s">
        <v>400</v>
      </c>
      <c r="E1679" s="38" t="s">
        <v>33</v>
      </c>
      <c r="F1679" s="38">
        <v>1</v>
      </c>
      <c r="G1679" s="78">
        <v>1.272659207187721</v>
      </c>
      <c r="H1679" s="78"/>
      <c r="I1679" s="57" t="s">
        <v>9</v>
      </c>
      <c r="J1679" s="58">
        <v>3089.8867662399298</v>
      </c>
      <c r="K1679" s="59">
        <v>0.60461148681394905</v>
      </c>
      <c r="L1679" s="26">
        <f t="shared" si="107"/>
        <v>4.0208311270171162</v>
      </c>
      <c r="M1679" s="60"/>
      <c r="N1679" t="s">
        <v>13</v>
      </c>
      <c r="O1679" s="24">
        <f t="shared" si="103"/>
        <v>0</v>
      </c>
      <c r="P1679" s="163">
        <f t="shared" si="104"/>
        <v>1</v>
      </c>
      <c r="Q1679" s="166">
        <v>45</v>
      </c>
      <c r="R1679" s="166">
        <v>1</v>
      </c>
      <c r="S1679" s="166"/>
      <c r="T1679" s="20"/>
      <c r="U1679" s="20"/>
      <c r="V1679" s="20"/>
      <c r="W1679" s="20"/>
      <c r="X1679" s="20"/>
      <c r="Y1679" s="20"/>
      <c r="Z1679" s="6"/>
      <c r="AA1679" s="6"/>
      <c r="AB1679" s="111"/>
      <c r="AC1679" s="24"/>
      <c r="AI1679" s="111"/>
      <c r="AM1679" s="111"/>
    </row>
    <row r="1680" spans="1:39" x14ac:dyDescent="0.25">
      <c r="A1680" s="10"/>
      <c r="B1680" s="10"/>
      <c r="C1680" s="2" t="s">
        <v>705</v>
      </c>
      <c r="D1680" s="91" t="s">
        <v>400</v>
      </c>
      <c r="E1680" s="38" t="s">
        <v>34</v>
      </c>
      <c r="F1680" s="38">
        <v>1</v>
      </c>
      <c r="G1680" s="78">
        <v>1.1816545143577279</v>
      </c>
      <c r="H1680" s="78"/>
      <c r="I1680" s="57" t="s">
        <v>9</v>
      </c>
      <c r="J1680" s="58">
        <v>3089.8867662399298</v>
      </c>
      <c r="K1680" s="59">
        <v>0.60461148681394905</v>
      </c>
      <c r="L1680" s="26">
        <f t="shared" si="107"/>
        <v>3.733311499163205</v>
      </c>
      <c r="M1680" s="60"/>
      <c r="N1680" t="s">
        <v>13</v>
      </c>
      <c r="O1680" s="24">
        <f t="shared" si="103"/>
        <v>0</v>
      </c>
      <c r="P1680" s="163">
        <f t="shared" si="104"/>
        <v>1</v>
      </c>
      <c r="Q1680" s="166">
        <v>46</v>
      </c>
      <c r="R1680" s="166">
        <v>1</v>
      </c>
      <c r="S1680" s="166"/>
      <c r="T1680" s="20"/>
      <c r="U1680" s="20"/>
      <c r="V1680" s="20"/>
      <c r="W1680" s="20"/>
      <c r="X1680" s="20"/>
      <c r="Y1680" s="20"/>
      <c r="Z1680" s="6"/>
      <c r="AA1680" s="6"/>
      <c r="AB1680" s="111"/>
      <c r="AC1680" s="24"/>
      <c r="AI1680" s="111"/>
      <c r="AM1680" s="111"/>
    </row>
    <row r="1681" spans="1:39" x14ac:dyDescent="0.25">
      <c r="A1681" s="10"/>
      <c r="B1681" s="10"/>
      <c r="C1681" s="2" t="s">
        <v>705</v>
      </c>
      <c r="D1681" s="91" t="s">
        <v>400</v>
      </c>
      <c r="E1681" s="38" t="s">
        <v>518</v>
      </c>
      <c r="F1681" s="38">
        <v>1</v>
      </c>
      <c r="G1681" s="78">
        <v>1.1993948430099983</v>
      </c>
      <c r="H1681" s="78"/>
      <c r="I1681" s="57" t="s">
        <v>9</v>
      </c>
      <c r="J1681" s="58">
        <v>3089.8867662399298</v>
      </c>
      <c r="K1681" s="59">
        <v>0.60461148681394905</v>
      </c>
      <c r="L1681" s="26">
        <f t="shared" si="107"/>
        <v>3.789360176802671</v>
      </c>
      <c r="M1681" s="60"/>
      <c r="N1681" t="s">
        <v>13</v>
      </c>
      <c r="O1681" s="24">
        <f t="shared" ref="O1681:O1701" si="108">IF(D1681=D1680,0,1)</f>
        <v>0</v>
      </c>
      <c r="P1681" s="163">
        <f t="shared" si="104"/>
        <v>1</v>
      </c>
      <c r="Q1681" s="166">
        <v>47</v>
      </c>
      <c r="R1681" s="166">
        <v>1</v>
      </c>
      <c r="S1681" s="166"/>
      <c r="T1681" s="20"/>
      <c r="U1681" s="20"/>
      <c r="V1681" s="20"/>
      <c r="W1681" s="20"/>
      <c r="X1681" s="20"/>
      <c r="Y1681" s="20"/>
      <c r="Z1681" s="6"/>
      <c r="AA1681" s="6"/>
      <c r="AB1681" s="111"/>
      <c r="AC1681" s="24"/>
      <c r="AI1681" s="111"/>
      <c r="AM1681" s="111"/>
    </row>
    <row r="1682" spans="1:39" x14ac:dyDescent="0.25">
      <c r="A1682" s="10"/>
      <c r="B1682" s="10"/>
      <c r="C1682" s="2" t="s">
        <v>705</v>
      </c>
      <c r="D1682" s="91" t="s">
        <v>401</v>
      </c>
      <c r="E1682" s="38" t="s">
        <v>30</v>
      </c>
      <c r="F1682" s="38">
        <v>1</v>
      </c>
      <c r="G1682" s="78">
        <v>1.2067287346593312</v>
      </c>
      <c r="H1682" s="78"/>
      <c r="I1682" s="57" t="s">
        <v>9</v>
      </c>
      <c r="J1682" s="58">
        <v>3089.8867662399298</v>
      </c>
      <c r="K1682" s="59">
        <v>0.60461148681394905</v>
      </c>
      <c r="L1682" s="26">
        <f t="shared" si="107"/>
        <v>3.8125308258336639</v>
      </c>
      <c r="M1682" s="60"/>
      <c r="N1682" t="s">
        <v>13</v>
      </c>
      <c r="O1682" s="24">
        <f t="shared" si="108"/>
        <v>1</v>
      </c>
      <c r="P1682" s="163">
        <f t="shared" ref="P1682:P1701" si="109">IF(F1682=1,1,0)</f>
        <v>1</v>
      </c>
      <c r="Q1682" s="166">
        <v>48</v>
      </c>
      <c r="R1682" s="166">
        <v>1</v>
      </c>
      <c r="S1682" s="166"/>
      <c r="T1682" s="20"/>
      <c r="U1682" s="20"/>
      <c r="V1682" s="20"/>
      <c r="W1682" s="20"/>
      <c r="X1682" s="20"/>
      <c r="Y1682" s="20"/>
      <c r="Z1682" s="6"/>
      <c r="AA1682" s="6"/>
      <c r="AB1682" s="111"/>
      <c r="AC1682" s="24"/>
      <c r="AI1682" s="111"/>
      <c r="AM1682" s="111"/>
    </row>
    <row r="1683" spans="1:39" x14ac:dyDescent="0.25">
      <c r="A1683" s="10"/>
      <c r="B1683" s="10"/>
      <c r="C1683" s="2" t="s">
        <v>705</v>
      </c>
      <c r="D1683" s="91" t="s">
        <v>401</v>
      </c>
      <c r="E1683" s="38" t="s">
        <v>31</v>
      </c>
      <c r="F1683" s="38">
        <v>1</v>
      </c>
      <c r="G1683" s="78">
        <v>1.253949498927837</v>
      </c>
      <c r="H1683" s="78"/>
      <c r="I1683" s="57" t="s">
        <v>9</v>
      </c>
      <c r="J1683" s="58">
        <v>3089.8867662399298</v>
      </c>
      <c r="K1683" s="59">
        <v>0.60461148681394905</v>
      </c>
      <c r="L1683" s="26">
        <f t="shared" si="107"/>
        <v>3.9617197978224077</v>
      </c>
      <c r="M1683" s="60"/>
      <c r="N1683" t="s">
        <v>13</v>
      </c>
      <c r="O1683" s="24">
        <f t="shared" si="108"/>
        <v>0</v>
      </c>
      <c r="P1683" s="163">
        <f t="shared" si="109"/>
        <v>1</v>
      </c>
      <c r="Q1683" s="166">
        <v>49</v>
      </c>
      <c r="R1683" s="166">
        <v>1</v>
      </c>
      <c r="S1683" s="166"/>
      <c r="T1683" s="20"/>
      <c r="U1683" s="20"/>
      <c r="V1683" s="20"/>
      <c r="W1683" s="20"/>
      <c r="X1683" s="20"/>
      <c r="Y1683" s="20"/>
      <c r="Z1683" s="6"/>
      <c r="AA1683" s="6"/>
      <c r="AB1683" s="111"/>
      <c r="AC1683" s="24"/>
      <c r="AI1683" s="111"/>
      <c r="AM1683" s="111"/>
    </row>
    <row r="1684" spans="1:39" x14ac:dyDescent="0.25">
      <c r="A1684" s="10"/>
      <c r="B1684" s="10"/>
      <c r="C1684" s="2" t="s">
        <v>705</v>
      </c>
      <c r="D1684" s="91" t="s">
        <v>402</v>
      </c>
      <c r="E1684" s="38" t="s">
        <v>30</v>
      </c>
      <c r="F1684" s="38">
        <v>1</v>
      </c>
      <c r="G1684" s="78">
        <v>1.1818698724717731</v>
      </c>
      <c r="H1684" s="78"/>
      <c r="I1684" s="57" t="s">
        <v>9</v>
      </c>
      <c r="J1684" s="58">
        <v>3089.8867662399298</v>
      </c>
      <c r="K1684" s="59">
        <v>0.60461148681394905</v>
      </c>
      <c r="L1684" s="26">
        <f t="shared" si="107"/>
        <v>3.733991900171989</v>
      </c>
      <c r="M1684" s="60"/>
      <c r="N1684" t="s">
        <v>13</v>
      </c>
      <c r="O1684" s="24">
        <f t="shared" si="108"/>
        <v>1</v>
      </c>
      <c r="P1684" s="163">
        <f t="shared" si="109"/>
        <v>1</v>
      </c>
      <c r="Q1684" s="166">
        <v>50</v>
      </c>
      <c r="R1684" s="166">
        <v>1</v>
      </c>
      <c r="S1684" s="166"/>
      <c r="T1684" s="20"/>
      <c r="U1684" s="20"/>
      <c r="V1684" s="20"/>
      <c r="W1684" s="20"/>
      <c r="X1684" s="20"/>
      <c r="Y1684" s="20"/>
      <c r="Z1684" s="6"/>
      <c r="AA1684" s="6"/>
      <c r="AB1684" s="111"/>
      <c r="AC1684" s="24"/>
      <c r="AI1684" s="111"/>
      <c r="AM1684" s="111"/>
    </row>
    <row r="1685" spans="1:39" x14ac:dyDescent="0.25">
      <c r="A1685" s="10"/>
      <c r="B1685" s="10"/>
      <c r="C1685" s="2" t="s">
        <v>705</v>
      </c>
      <c r="D1685" s="91" t="s">
        <v>402</v>
      </c>
      <c r="E1685" s="38" t="s">
        <v>31</v>
      </c>
      <c r="F1685" s="38">
        <v>1</v>
      </c>
      <c r="G1685" s="78">
        <v>1.1869032648688929</v>
      </c>
      <c r="H1685" s="78">
        <v>1.2350752878653675</v>
      </c>
      <c r="I1685" s="57" t="s">
        <v>9</v>
      </c>
      <c r="J1685" s="58">
        <v>3089.8867662399298</v>
      </c>
      <c r="K1685" s="59">
        <v>0.60461148681394905</v>
      </c>
      <c r="L1685" s="26">
        <f t="shared" si="106"/>
        <v>3.7498943669993436</v>
      </c>
      <c r="M1685" s="60">
        <v>38.753120429708744</v>
      </c>
      <c r="N1685" t="s">
        <v>13</v>
      </c>
      <c r="O1685" s="24">
        <f t="shared" si="108"/>
        <v>0</v>
      </c>
      <c r="P1685" s="163">
        <f t="shared" si="109"/>
        <v>1</v>
      </c>
      <c r="Q1685" s="166">
        <v>51</v>
      </c>
      <c r="R1685" s="166">
        <v>1</v>
      </c>
      <c r="S1685" s="166"/>
      <c r="T1685" s="20"/>
      <c r="U1685" s="20"/>
      <c r="V1685" s="20"/>
      <c r="W1685" s="20"/>
      <c r="X1685" s="20"/>
      <c r="Y1685" s="20"/>
      <c r="Z1685" s="6"/>
      <c r="AA1685" s="6"/>
      <c r="AB1685" s="111"/>
      <c r="AC1685" s="24"/>
      <c r="AI1685" s="111"/>
      <c r="AM1685" s="111"/>
    </row>
    <row r="1686" spans="1:39" x14ac:dyDescent="0.25">
      <c r="A1686" s="10"/>
      <c r="B1686" s="10"/>
      <c r="C1686" s="2" t="s">
        <v>705</v>
      </c>
      <c r="D1686" s="91" t="s">
        <v>402</v>
      </c>
      <c r="E1686" s="38" t="s">
        <v>32</v>
      </c>
      <c r="F1686" s="38">
        <v>1</v>
      </c>
      <c r="G1686" s="78">
        <v>1.2039279580782949</v>
      </c>
      <c r="H1686" s="78"/>
      <c r="I1686" s="57" t="s">
        <v>9</v>
      </c>
      <c r="J1686" s="58">
        <v>3089.8867662399298</v>
      </c>
      <c r="K1686" s="59">
        <v>0.60461148681394905</v>
      </c>
      <c r="L1686" s="26">
        <f t="shared" si="106"/>
        <v>3.8036820707284091</v>
      </c>
      <c r="M1686" s="60"/>
      <c r="N1686" t="s">
        <v>13</v>
      </c>
      <c r="O1686" s="24">
        <f t="shared" si="108"/>
        <v>0</v>
      </c>
      <c r="P1686" s="163">
        <f t="shared" si="109"/>
        <v>1</v>
      </c>
      <c r="Q1686" s="166">
        <v>52</v>
      </c>
      <c r="R1686" s="166">
        <v>1</v>
      </c>
      <c r="S1686" s="166"/>
      <c r="T1686" s="20"/>
      <c r="U1686" s="20"/>
      <c r="V1686" s="20"/>
      <c r="W1686" s="20"/>
      <c r="X1686" s="20"/>
      <c r="Y1686" s="20"/>
      <c r="Z1686" s="6"/>
      <c r="AA1686" s="6"/>
      <c r="AB1686" s="111"/>
      <c r="AC1686" s="24"/>
      <c r="AI1686" s="111"/>
      <c r="AM1686" s="111"/>
    </row>
    <row r="1687" spans="1:39" x14ac:dyDescent="0.25">
      <c r="A1687" s="10"/>
      <c r="B1687" s="10"/>
      <c r="C1687" s="2" t="s">
        <v>705</v>
      </c>
      <c r="D1687" s="91" t="s">
        <v>403</v>
      </c>
      <c r="E1687" s="38" t="s">
        <v>30</v>
      </c>
      <c r="F1687" s="38">
        <v>1</v>
      </c>
      <c r="G1687" s="78">
        <v>1.1589213324716525</v>
      </c>
      <c r="H1687" s="78">
        <v>1.2435194648332251</v>
      </c>
      <c r="I1687" s="57" t="s">
        <v>9</v>
      </c>
      <c r="J1687" s="58">
        <v>3089.8867662399298</v>
      </c>
      <c r="K1687" s="59">
        <v>0.60461148681394905</v>
      </c>
      <c r="L1687" s="26">
        <f t="shared" si="106"/>
        <v>3.6614884338622748</v>
      </c>
      <c r="M1687" s="60">
        <v>38.138036454944277</v>
      </c>
      <c r="N1687" t="s">
        <v>13</v>
      </c>
      <c r="O1687" s="24">
        <f t="shared" si="108"/>
        <v>1</v>
      </c>
      <c r="P1687" s="163">
        <f t="shared" si="109"/>
        <v>1</v>
      </c>
      <c r="Q1687" s="166">
        <v>53</v>
      </c>
      <c r="R1687" s="166">
        <v>1</v>
      </c>
      <c r="S1687" s="166"/>
      <c r="T1687" s="20"/>
      <c r="U1687" s="20"/>
      <c r="V1687" s="20"/>
      <c r="W1687" s="20"/>
      <c r="X1687" s="20"/>
      <c r="Y1687" s="20"/>
      <c r="Z1687" s="6"/>
      <c r="AA1687" s="6"/>
      <c r="AB1687" s="111"/>
      <c r="AC1687" s="24"/>
      <c r="AI1687" s="111"/>
      <c r="AM1687" s="111"/>
    </row>
    <row r="1688" spans="1:39" x14ac:dyDescent="0.25">
      <c r="A1688" s="10"/>
      <c r="B1688" s="10"/>
      <c r="C1688" s="2" t="s">
        <v>705</v>
      </c>
      <c r="D1688" s="91" t="s">
        <v>404</v>
      </c>
      <c r="E1688" s="38" t="s">
        <v>30</v>
      </c>
      <c r="F1688" s="38">
        <v>1</v>
      </c>
      <c r="G1688" s="78">
        <v>1.1778157726009832</v>
      </c>
      <c r="H1688" s="78">
        <v>1.2270128330015668</v>
      </c>
      <c r="I1688" s="57" t="s">
        <v>9</v>
      </c>
      <c r="J1688" s="58">
        <v>3089.8867662399298</v>
      </c>
      <c r="K1688" s="59">
        <v>0.60461148681394905</v>
      </c>
      <c r="L1688" s="26">
        <f t="shared" si="106"/>
        <v>3.7211834037100577</v>
      </c>
      <c r="M1688" s="60">
        <v>38.730472802877848</v>
      </c>
      <c r="N1688" t="s">
        <v>13</v>
      </c>
      <c r="O1688" s="24">
        <f t="shared" si="108"/>
        <v>1</v>
      </c>
      <c r="P1688" s="163">
        <f t="shared" si="109"/>
        <v>1</v>
      </c>
      <c r="Q1688" s="166">
        <v>54</v>
      </c>
      <c r="R1688" s="166">
        <v>1</v>
      </c>
      <c r="S1688" s="166"/>
      <c r="T1688" s="20"/>
      <c r="U1688" s="20"/>
      <c r="V1688" s="20"/>
      <c r="W1688" s="20"/>
      <c r="X1688" s="20"/>
      <c r="Y1688" s="20"/>
      <c r="Z1688" s="6"/>
      <c r="AA1688" s="6"/>
      <c r="AB1688" s="111"/>
      <c r="AC1688" s="24"/>
      <c r="AI1688" s="111"/>
      <c r="AM1688" s="111"/>
    </row>
    <row r="1689" spans="1:39" x14ac:dyDescent="0.25">
      <c r="A1689" s="10"/>
      <c r="B1689" s="10"/>
      <c r="C1689" s="2" t="s">
        <v>705</v>
      </c>
      <c r="D1689" s="91" t="s">
        <v>404</v>
      </c>
      <c r="E1689" s="38" t="s">
        <v>31</v>
      </c>
      <c r="F1689" s="38">
        <v>1</v>
      </c>
      <c r="G1689" s="78">
        <v>1.1976526874486058</v>
      </c>
      <c r="H1689" s="78">
        <v>1.2351413733410272</v>
      </c>
      <c r="I1689" s="57" t="s">
        <v>9</v>
      </c>
      <c r="J1689" s="58">
        <v>3089.8867662399298</v>
      </c>
      <c r="K1689" s="59">
        <v>0.60461148681394905</v>
      </c>
      <c r="L1689" s="26">
        <f t="shared" si="106"/>
        <v>3.7838560219827544</v>
      </c>
      <c r="M1689" s="60">
        <v>38.931308464113492</v>
      </c>
      <c r="N1689" t="s">
        <v>13</v>
      </c>
      <c r="O1689" s="24">
        <f t="shared" si="108"/>
        <v>0</v>
      </c>
      <c r="P1689" s="163">
        <f t="shared" si="109"/>
        <v>1</v>
      </c>
      <c r="Q1689" s="166">
        <v>55</v>
      </c>
      <c r="R1689" s="166">
        <v>1</v>
      </c>
      <c r="S1689" s="166"/>
      <c r="T1689" s="20"/>
      <c r="U1689" s="20"/>
      <c r="V1689" s="20"/>
      <c r="W1689" s="20"/>
      <c r="X1689" s="20"/>
      <c r="Y1689" s="20"/>
      <c r="Z1689" s="6"/>
      <c r="AA1689" s="6"/>
      <c r="AB1689" s="111"/>
      <c r="AC1689" s="24"/>
      <c r="AI1689" s="111"/>
      <c r="AM1689" s="111"/>
    </row>
    <row r="1690" spans="1:39" x14ac:dyDescent="0.25">
      <c r="A1690" s="10"/>
      <c r="B1690" s="10"/>
      <c r="C1690" s="2" t="s">
        <v>705</v>
      </c>
      <c r="D1690" s="91" t="s">
        <v>404</v>
      </c>
      <c r="E1690" s="38" t="s">
        <v>32</v>
      </c>
      <c r="F1690" s="38">
        <v>1</v>
      </c>
      <c r="G1690" s="78">
        <v>1.2077744015415399</v>
      </c>
      <c r="H1690" s="78">
        <v>1.239964237818507</v>
      </c>
      <c r="I1690" s="57" t="s">
        <v>9</v>
      </c>
      <c r="J1690" s="58">
        <v>3089.8867662399298</v>
      </c>
      <c r="K1690" s="59">
        <v>0.60461148681394905</v>
      </c>
      <c r="L1690" s="26">
        <f t="shared" si="106"/>
        <v>3.815834498902408</v>
      </c>
      <c r="M1690" s="60">
        <v>39.020885214419756</v>
      </c>
      <c r="N1690" t="s">
        <v>13</v>
      </c>
      <c r="O1690" s="24">
        <f t="shared" si="108"/>
        <v>0</v>
      </c>
      <c r="P1690" s="163">
        <f t="shared" si="109"/>
        <v>1</v>
      </c>
      <c r="Q1690" s="166">
        <v>56</v>
      </c>
      <c r="R1690" s="166">
        <v>1</v>
      </c>
      <c r="S1690" s="166"/>
      <c r="T1690" s="20"/>
      <c r="U1690" s="20"/>
      <c r="V1690" s="20"/>
      <c r="W1690" s="20"/>
      <c r="X1690" s="20"/>
      <c r="Y1690" s="20"/>
      <c r="Z1690" s="6"/>
      <c r="AA1690" s="6"/>
      <c r="AB1690" s="111"/>
      <c r="AC1690" s="24"/>
      <c r="AI1690" s="111"/>
      <c r="AM1690" s="111"/>
    </row>
    <row r="1691" spans="1:39" x14ac:dyDescent="0.25">
      <c r="A1691" s="10"/>
      <c r="B1691" s="10"/>
      <c r="C1691" s="2" t="s">
        <v>705</v>
      </c>
      <c r="D1691" s="91" t="s">
        <v>404</v>
      </c>
      <c r="E1691" s="38" t="s">
        <v>33</v>
      </c>
      <c r="F1691" s="38">
        <v>1</v>
      </c>
      <c r="G1691" s="78">
        <v>1.194839428253202</v>
      </c>
      <c r="H1691" s="78">
        <v>1.2481136449858787</v>
      </c>
      <c r="I1691" s="57" t="s">
        <v>9</v>
      </c>
      <c r="J1691" s="58">
        <v>3089.8867662399298</v>
      </c>
      <c r="K1691" s="59">
        <v>0.60461148681394905</v>
      </c>
      <c r="L1691" s="26">
        <f t="shared" si="106"/>
        <v>3.774967829387784</v>
      </c>
      <c r="M1691" s="60">
        <v>38.676618174585386</v>
      </c>
      <c r="N1691" t="s">
        <v>13</v>
      </c>
      <c r="O1691" s="24">
        <f t="shared" si="108"/>
        <v>0</v>
      </c>
      <c r="P1691" s="163">
        <f t="shared" si="109"/>
        <v>1</v>
      </c>
      <c r="Q1691" s="166">
        <v>57</v>
      </c>
      <c r="R1691" s="166">
        <v>1</v>
      </c>
      <c r="S1691" s="166"/>
      <c r="T1691" s="20"/>
      <c r="U1691" s="20"/>
      <c r="V1691" s="20"/>
      <c r="W1691" s="20"/>
      <c r="X1691" s="20"/>
      <c r="Y1691" s="20"/>
      <c r="Z1691" s="6"/>
      <c r="AA1691" s="6"/>
      <c r="AB1691" s="111"/>
      <c r="AC1691" s="24"/>
      <c r="AI1691" s="111"/>
      <c r="AM1691" s="111"/>
    </row>
    <row r="1692" spans="1:39" x14ac:dyDescent="0.25">
      <c r="A1692" s="10"/>
      <c r="B1692" s="10"/>
      <c r="C1692" s="2" t="s">
        <v>705</v>
      </c>
      <c r="D1692" s="91" t="s">
        <v>404</v>
      </c>
      <c r="E1692" s="38" t="s">
        <v>34</v>
      </c>
      <c r="F1692" s="38">
        <v>1</v>
      </c>
      <c r="G1692" s="78">
        <v>1.190177304964539</v>
      </c>
      <c r="H1692" s="78">
        <v>1.2344672357412834</v>
      </c>
      <c r="I1692" s="57" t="s">
        <v>9</v>
      </c>
      <c r="J1692" s="58">
        <v>3089.8867662399298</v>
      </c>
      <c r="K1692" s="59">
        <v>0.60461148681394905</v>
      </c>
      <c r="L1692" s="26">
        <f t="shared" si="106"/>
        <v>3.7602383477392989</v>
      </c>
      <c r="M1692" s="60">
        <v>38.817758579147643</v>
      </c>
      <c r="N1692" t="s">
        <v>13</v>
      </c>
      <c r="O1692" s="24">
        <f t="shared" si="108"/>
        <v>0</v>
      </c>
      <c r="P1692" s="163">
        <f t="shared" si="109"/>
        <v>1</v>
      </c>
      <c r="Q1692" s="166">
        <v>58</v>
      </c>
      <c r="R1692" s="166">
        <v>1</v>
      </c>
      <c r="S1692" s="166"/>
      <c r="T1692" s="20"/>
      <c r="U1692" s="20"/>
      <c r="V1692" s="20"/>
      <c r="W1692" s="20"/>
      <c r="X1692" s="20"/>
      <c r="Y1692" s="20"/>
      <c r="Z1692" s="6"/>
      <c r="AA1692" s="6"/>
      <c r="AB1692" s="111"/>
      <c r="AC1692" s="24"/>
      <c r="AI1692" s="111"/>
      <c r="AM1692" s="111"/>
    </row>
    <row r="1693" spans="1:39" x14ac:dyDescent="0.25">
      <c r="A1693" s="10"/>
      <c r="B1693" s="10"/>
      <c r="C1693" s="2" t="s">
        <v>705</v>
      </c>
      <c r="D1693" s="91" t="s">
        <v>404</v>
      </c>
      <c r="E1693" s="38" t="s">
        <v>518</v>
      </c>
      <c r="F1693" s="38">
        <v>1</v>
      </c>
      <c r="G1693" s="78">
        <v>1.1914490546413581</v>
      </c>
      <c r="H1693" s="78">
        <v>1.2368409926859172</v>
      </c>
      <c r="I1693" s="57" t="s">
        <v>9</v>
      </c>
      <c r="J1693" s="58">
        <v>3089.8867662399298</v>
      </c>
      <c r="K1693" s="59">
        <v>0.60461148681394905</v>
      </c>
      <c r="L1693" s="26">
        <f t="shared" si="106"/>
        <v>3.7642563053020526</v>
      </c>
      <c r="M1693" s="60">
        <v>38.800785591786692</v>
      </c>
      <c r="N1693" t="s">
        <v>13</v>
      </c>
      <c r="O1693" s="24">
        <f t="shared" si="108"/>
        <v>0</v>
      </c>
      <c r="P1693" s="163">
        <f t="shared" si="109"/>
        <v>1</v>
      </c>
      <c r="Q1693" s="166">
        <v>59</v>
      </c>
      <c r="R1693" s="166">
        <v>1</v>
      </c>
      <c r="S1693" s="166"/>
      <c r="T1693" s="20"/>
      <c r="U1693" s="20"/>
      <c r="V1693" s="20"/>
      <c r="W1693" s="20"/>
      <c r="X1693" s="20"/>
      <c r="Y1693" s="20"/>
      <c r="Z1693" s="6"/>
      <c r="AA1693" s="6"/>
      <c r="AB1693" s="111"/>
      <c r="AC1693" s="24"/>
      <c r="AI1693" s="111"/>
      <c r="AM1693" s="111"/>
    </row>
    <row r="1694" spans="1:39" x14ac:dyDescent="0.25">
      <c r="A1694" s="10"/>
      <c r="B1694" s="10"/>
      <c r="C1694" s="2" t="s">
        <v>705</v>
      </c>
      <c r="D1694" s="91" t="s">
        <v>404</v>
      </c>
      <c r="E1694" s="38" t="s">
        <v>519</v>
      </c>
      <c r="F1694" s="38">
        <v>1</v>
      </c>
      <c r="G1694" s="78">
        <v>1.2105006954102919</v>
      </c>
      <c r="H1694" s="78">
        <v>1.2521815740896125</v>
      </c>
      <c r="I1694" s="57" t="s">
        <v>9</v>
      </c>
      <c r="J1694" s="58">
        <v>3089.8867662399298</v>
      </c>
      <c r="K1694" s="59">
        <v>0.60461148681394905</v>
      </c>
      <c r="L1694" s="26">
        <f t="shared" si="106"/>
        <v>3.824447933816455</v>
      </c>
      <c r="M1694" s="60">
        <v>38.871118054154017</v>
      </c>
      <c r="N1694" t="s">
        <v>13</v>
      </c>
      <c r="O1694" s="24">
        <f t="shared" si="108"/>
        <v>0</v>
      </c>
      <c r="P1694" s="163">
        <f t="shared" si="109"/>
        <v>1</v>
      </c>
      <c r="Q1694" s="166">
        <v>60</v>
      </c>
      <c r="R1694" s="166">
        <v>1</v>
      </c>
      <c r="S1694" s="166"/>
      <c r="T1694" s="20"/>
      <c r="U1694" s="20"/>
      <c r="V1694" s="20"/>
      <c r="W1694" s="20"/>
      <c r="X1694" s="20"/>
      <c r="Y1694" s="20"/>
      <c r="Z1694" s="6"/>
      <c r="AA1694" s="6"/>
      <c r="AB1694" s="111"/>
      <c r="AC1694" s="24"/>
      <c r="AI1694" s="111"/>
      <c r="AM1694" s="111"/>
    </row>
    <row r="1695" spans="1:39" x14ac:dyDescent="0.25">
      <c r="A1695" s="10"/>
      <c r="B1695" s="10"/>
      <c r="C1695" s="2" t="s">
        <v>705</v>
      </c>
      <c r="D1695" s="91" t="s">
        <v>404</v>
      </c>
      <c r="E1695" s="38" t="s">
        <v>520</v>
      </c>
      <c r="F1695" s="38">
        <v>1</v>
      </c>
      <c r="G1695" s="78">
        <v>1.1784682338672281</v>
      </c>
      <c r="H1695" s="78">
        <v>1.2363221884498481</v>
      </c>
      <c r="I1695" s="57" t="s">
        <v>9</v>
      </c>
      <c r="J1695" s="58">
        <v>3089.8867662399298</v>
      </c>
      <c r="K1695" s="59">
        <v>0.60461148681394905</v>
      </c>
      <c r="L1695" s="26">
        <f t="shared" si="106"/>
        <v>3.7232447855424238</v>
      </c>
      <c r="M1695" s="60">
        <v>38.590657885481569</v>
      </c>
      <c r="N1695" t="s">
        <v>13</v>
      </c>
      <c r="O1695" s="24">
        <f t="shared" si="108"/>
        <v>0</v>
      </c>
      <c r="P1695" s="163">
        <f t="shared" si="109"/>
        <v>1</v>
      </c>
      <c r="Q1695" s="166">
        <v>61</v>
      </c>
      <c r="R1695" s="166">
        <v>1</v>
      </c>
      <c r="S1695" s="166"/>
      <c r="T1695" s="20"/>
      <c r="U1695" s="20"/>
      <c r="V1695" s="20"/>
      <c r="W1695" s="20"/>
      <c r="X1695" s="20"/>
      <c r="Y1695" s="20"/>
      <c r="Z1695" s="6"/>
      <c r="AA1695" s="6"/>
      <c r="AB1695" s="111"/>
      <c r="AC1695" s="24"/>
      <c r="AI1695" s="111"/>
      <c r="AM1695" s="111"/>
    </row>
    <row r="1696" spans="1:39" x14ac:dyDescent="0.25">
      <c r="A1696" s="10"/>
      <c r="B1696" s="10"/>
      <c r="C1696" s="2" t="s">
        <v>705</v>
      </c>
      <c r="D1696" s="91" t="s">
        <v>404</v>
      </c>
      <c r="E1696" s="38" t="s">
        <v>521</v>
      </c>
      <c r="F1696" s="38">
        <v>1</v>
      </c>
      <c r="G1696" s="78">
        <v>1.1879554516705624</v>
      </c>
      <c r="H1696" s="78">
        <v>1.232101353506813</v>
      </c>
      <c r="I1696" s="57" t="s">
        <v>9</v>
      </c>
      <c r="J1696" s="58">
        <v>3089.8867662399298</v>
      </c>
      <c r="K1696" s="59">
        <v>0.60461148681394905</v>
      </c>
      <c r="L1696" s="26">
        <f t="shared" si="106"/>
        <v>3.7532186390587414</v>
      </c>
      <c r="M1696" s="60">
        <v>38.81874899850245</v>
      </c>
      <c r="N1696" t="s">
        <v>13</v>
      </c>
      <c r="O1696" s="24">
        <f t="shared" si="108"/>
        <v>0</v>
      </c>
      <c r="P1696" s="163">
        <f t="shared" si="109"/>
        <v>1</v>
      </c>
      <c r="Q1696" s="166">
        <v>62</v>
      </c>
      <c r="R1696" s="166">
        <v>1</v>
      </c>
      <c r="S1696" s="166"/>
      <c r="T1696" s="20"/>
      <c r="U1696" s="20"/>
      <c r="V1696" s="20"/>
      <c r="W1696" s="20"/>
      <c r="X1696" s="20"/>
      <c r="Y1696" s="20"/>
      <c r="Z1696" s="6"/>
      <c r="AA1696" s="6"/>
      <c r="AB1696" s="111"/>
      <c r="AC1696" s="24"/>
      <c r="AI1696" s="111"/>
      <c r="AM1696" s="111"/>
    </row>
    <row r="1697" spans="1:39" x14ac:dyDescent="0.25">
      <c r="A1697" s="10"/>
      <c r="B1697" s="10"/>
      <c r="C1697" s="2" t="s">
        <v>705</v>
      </c>
      <c r="D1697" s="91" t="s">
        <v>404</v>
      </c>
      <c r="E1697" s="38" t="s">
        <v>524</v>
      </c>
      <c r="F1697" s="38">
        <v>1</v>
      </c>
      <c r="G1697" s="78">
        <v>1.2007682829600637</v>
      </c>
      <c r="H1697" s="78">
        <v>1.2394072307626793</v>
      </c>
      <c r="I1697" s="57" t="s">
        <v>9</v>
      </c>
      <c r="J1697" s="58">
        <v>3089.8867662399298</v>
      </c>
      <c r="K1697" s="59">
        <v>0.60461148681394905</v>
      </c>
      <c r="L1697" s="26">
        <f t="shared" si="106"/>
        <v>3.7936994139457507</v>
      </c>
      <c r="M1697" s="60">
        <v>38.914443721735616</v>
      </c>
      <c r="N1697" t="s">
        <v>13</v>
      </c>
      <c r="O1697" s="24">
        <f t="shared" si="108"/>
        <v>0</v>
      </c>
      <c r="P1697" s="163">
        <f t="shared" si="109"/>
        <v>1</v>
      </c>
      <c r="Q1697" s="166">
        <v>63</v>
      </c>
      <c r="R1697" s="166">
        <v>1</v>
      </c>
      <c r="S1697" s="166"/>
      <c r="T1697" s="20"/>
      <c r="U1697" s="20"/>
      <c r="V1697" s="20"/>
      <c r="W1697" s="20"/>
      <c r="X1697" s="20"/>
      <c r="Y1697" s="20"/>
      <c r="Z1697" s="6"/>
      <c r="AA1697" s="6"/>
      <c r="AB1697" s="111"/>
      <c r="AC1697" s="24"/>
      <c r="AI1697" s="111"/>
      <c r="AM1697" s="111"/>
    </row>
    <row r="1698" spans="1:39" x14ac:dyDescent="0.25">
      <c r="A1698" s="10"/>
      <c r="B1698" s="10"/>
      <c r="C1698" s="8"/>
      <c r="D1698" s="43"/>
      <c r="E1698" s="43"/>
      <c r="F1698" s="43"/>
      <c r="G1698" s="82"/>
      <c r="H1698" s="82"/>
      <c r="I1698" s="63"/>
      <c r="J1698" s="64"/>
      <c r="K1698" s="65"/>
      <c r="L1698" s="50"/>
      <c r="M1698" s="73"/>
      <c r="N1698" s="74"/>
      <c r="O1698" s="163"/>
      <c r="P1698" s="163"/>
      <c r="Q1698" s="169"/>
      <c r="R1698" s="169"/>
      <c r="S1698" s="169"/>
      <c r="T1698" s="93"/>
      <c r="U1698" s="93"/>
      <c r="V1698" s="93"/>
      <c r="W1698" s="93"/>
      <c r="X1698" s="93"/>
      <c r="Y1698" s="93"/>
      <c r="Z1698" s="97"/>
      <c r="AA1698" s="97"/>
      <c r="AB1698" s="111"/>
      <c r="AC1698" s="112"/>
      <c r="AD1698" s="112"/>
      <c r="AE1698" s="112"/>
      <c r="AF1698" s="112"/>
      <c r="AG1698" s="112"/>
      <c r="AH1698" s="112"/>
      <c r="AI1698" s="111"/>
      <c r="AJ1698" s="112"/>
      <c r="AK1698" s="112"/>
      <c r="AL1698" s="112"/>
      <c r="AM1698" s="111"/>
    </row>
    <row r="1699" spans="1:39" x14ac:dyDescent="0.25">
      <c r="A1699" s="10"/>
      <c r="B1699" s="10"/>
      <c r="C1699" s="2" t="s">
        <v>706</v>
      </c>
      <c r="D1699" s="51" t="s">
        <v>620</v>
      </c>
      <c r="E1699" s="38" t="s">
        <v>30</v>
      </c>
      <c r="F1699" s="38">
        <v>1</v>
      </c>
      <c r="G1699" s="41">
        <v>0.59534116119257618</v>
      </c>
      <c r="H1699" s="41">
        <v>0.61442033878401781</v>
      </c>
      <c r="I1699" s="57" t="s">
        <v>9</v>
      </c>
      <c r="J1699" s="58">
        <v>3089.8867662399298</v>
      </c>
      <c r="K1699" s="59">
        <v>0.60461148681394905</v>
      </c>
      <c r="L1699" s="26">
        <f t="shared" si="106"/>
        <v>1.8809169482278671</v>
      </c>
      <c r="M1699" s="60">
        <v>38.916964144249491</v>
      </c>
      <c r="N1699" s="61" t="s">
        <v>29</v>
      </c>
      <c r="O1699" s="24">
        <f t="shared" si="108"/>
        <v>1</v>
      </c>
      <c r="P1699" s="163">
        <f t="shared" si="109"/>
        <v>1</v>
      </c>
      <c r="Q1699" s="166">
        <v>1</v>
      </c>
      <c r="R1699" s="166">
        <v>1</v>
      </c>
      <c r="S1699" s="166">
        <v>1</v>
      </c>
      <c r="T1699" s="27">
        <f>AVERAGE(L1699:L1701)</f>
        <v>1.8814960081155057</v>
      </c>
      <c r="U1699" s="27">
        <f>STDEVA(L1699:L1701)</f>
        <v>1.884015285930014E-2</v>
      </c>
      <c r="V1699" s="24">
        <f>978*T1699/AA1699</f>
        <v>920.05154796848228</v>
      </c>
      <c r="W1699" s="24">
        <f>978*U1699/AA1699</f>
        <v>9.2128347481977695</v>
      </c>
      <c r="X1699" s="27">
        <f>AVERAGE(M1699:M1701)</f>
        <v>39.136922907796738</v>
      </c>
      <c r="Y1699" s="27">
        <f>STDEVA(M1699:M1701)</f>
        <v>0.19187522629786416</v>
      </c>
      <c r="Z1699" s="6">
        <v>28</v>
      </c>
      <c r="AA1699" s="6">
        <v>2</v>
      </c>
      <c r="AB1699" s="111"/>
      <c r="AC1699" s="25">
        <f>SUM(O1699:O1701)</f>
        <v>1</v>
      </c>
      <c r="AD1699" s="25">
        <f>SUM(P1699:P1701)</f>
        <v>3</v>
      </c>
      <c r="AE1699" s="25">
        <f>SUM(R1699:R1701)</f>
        <v>3</v>
      </c>
      <c r="AF1699" s="100">
        <v>1</v>
      </c>
      <c r="AG1699" s="23">
        <v>3</v>
      </c>
      <c r="AH1699" s="25">
        <f>SUM(S1699:S1701)</f>
        <v>3</v>
      </c>
      <c r="AI1699" s="111"/>
      <c r="AJ1699" s="23">
        <v>1</v>
      </c>
      <c r="AM1699" s="111"/>
    </row>
    <row r="1700" spans="1:39" x14ac:dyDescent="0.25">
      <c r="A1700" s="10"/>
      <c r="B1700" s="10"/>
      <c r="C1700" s="2" t="s">
        <v>706</v>
      </c>
      <c r="D1700" s="51" t="s">
        <v>620</v>
      </c>
      <c r="E1700" s="38" t="s">
        <v>31</v>
      </c>
      <c r="F1700" s="38">
        <v>1</v>
      </c>
      <c r="G1700" s="41">
        <v>0.58965497864688687</v>
      </c>
      <c r="H1700" s="41">
        <v>0.59918332258757789</v>
      </c>
      <c r="I1700" s="57" t="s">
        <v>9</v>
      </c>
      <c r="J1700" s="58">
        <v>3089.8867662399298</v>
      </c>
      <c r="K1700" s="59">
        <v>0.60461148681394905</v>
      </c>
      <c r="L1700" s="26">
        <f t="shared" si="106"/>
        <v>1.8629520604994929</v>
      </c>
      <c r="M1700" s="60">
        <v>39.223886876888216</v>
      </c>
      <c r="N1700" s="61" t="s">
        <v>29</v>
      </c>
      <c r="O1700" s="24">
        <f t="shared" si="108"/>
        <v>0</v>
      </c>
      <c r="P1700" s="163">
        <f t="shared" si="109"/>
        <v>1</v>
      </c>
      <c r="Q1700" s="166">
        <v>2</v>
      </c>
      <c r="R1700" s="166">
        <v>1</v>
      </c>
      <c r="S1700" s="166">
        <v>1</v>
      </c>
      <c r="T1700" s="20"/>
      <c r="U1700" s="20"/>
      <c r="V1700" s="20"/>
      <c r="W1700" s="20"/>
      <c r="X1700" s="20"/>
      <c r="Y1700" s="20"/>
      <c r="Z1700" s="6"/>
      <c r="AA1700" s="6"/>
      <c r="AB1700" s="111"/>
      <c r="AC1700" s="100"/>
      <c r="AI1700" s="111"/>
      <c r="AM1700" s="111"/>
    </row>
    <row r="1701" spans="1:39" x14ac:dyDescent="0.25">
      <c r="A1701" s="10"/>
      <c r="B1701" s="10"/>
      <c r="C1701" s="2" t="s">
        <v>706</v>
      </c>
      <c r="D1701" s="51" t="s">
        <v>620</v>
      </c>
      <c r="E1701" s="38" t="s">
        <v>32</v>
      </c>
      <c r="F1701" s="38">
        <v>1</v>
      </c>
      <c r="G1701" s="41">
        <v>0.6015771896837202</v>
      </c>
      <c r="H1701" s="41">
        <v>0.60987197285207473</v>
      </c>
      <c r="I1701" s="57" t="s">
        <v>9</v>
      </c>
      <c r="J1701" s="58">
        <v>3089.8867662399298</v>
      </c>
      <c r="K1701" s="59">
        <v>0.60461148681394905</v>
      </c>
      <c r="L1701" s="26">
        <f t="shared" si="106"/>
        <v>1.9006190156191567</v>
      </c>
      <c r="M1701" s="60">
        <v>39.269917702252521</v>
      </c>
      <c r="N1701" s="61" t="s">
        <v>29</v>
      </c>
      <c r="O1701" s="24">
        <f t="shared" si="108"/>
        <v>0</v>
      </c>
      <c r="P1701" s="163">
        <f t="shared" si="109"/>
        <v>1</v>
      </c>
      <c r="Q1701" s="166">
        <v>3</v>
      </c>
      <c r="R1701" s="166">
        <v>1</v>
      </c>
      <c r="S1701" s="166">
        <v>1</v>
      </c>
      <c r="T1701" s="20"/>
      <c r="U1701" s="20"/>
      <c r="V1701" s="20"/>
      <c r="W1701" s="20"/>
      <c r="X1701" s="20"/>
      <c r="Y1701" s="20"/>
      <c r="Z1701" s="6"/>
      <c r="AA1701" s="6"/>
      <c r="AB1701" s="111"/>
      <c r="AC1701" s="100"/>
      <c r="AI1701" s="111"/>
      <c r="AM1701" s="111"/>
    </row>
    <row r="1702" spans="1:39" x14ac:dyDescent="0.25">
      <c r="A1702" s="10"/>
      <c r="B1702" s="10"/>
      <c r="C1702" s="13"/>
      <c r="D1702" s="66"/>
      <c r="E1702" s="66"/>
      <c r="F1702" s="66"/>
      <c r="G1702" s="81"/>
      <c r="H1702" s="81"/>
      <c r="I1702" s="63"/>
      <c r="J1702" s="64"/>
      <c r="K1702" s="65"/>
      <c r="L1702" s="50"/>
      <c r="M1702" s="73"/>
      <c r="N1702" s="74"/>
      <c r="O1702" s="163"/>
      <c r="P1702" s="163"/>
      <c r="Q1702" s="169"/>
      <c r="R1702" s="169"/>
      <c r="S1702" s="169"/>
      <c r="T1702" s="93"/>
      <c r="U1702" s="93"/>
      <c r="V1702" s="93"/>
      <c r="W1702" s="93"/>
      <c r="X1702" s="93"/>
      <c r="Y1702" s="93"/>
      <c r="Z1702" s="97"/>
      <c r="AA1702" s="97"/>
      <c r="AB1702" s="111"/>
      <c r="AC1702" s="112"/>
      <c r="AD1702" s="112"/>
      <c r="AE1702" s="112"/>
      <c r="AF1702" s="112"/>
      <c r="AG1702" s="112"/>
      <c r="AH1702" s="112"/>
      <c r="AI1702" s="111"/>
      <c r="AJ1702" s="112"/>
      <c r="AK1702" s="112"/>
      <c r="AL1702" s="112"/>
      <c r="AM1702" s="111"/>
    </row>
    <row r="1703" spans="1:39" x14ac:dyDescent="0.25">
      <c r="A1703" s="10"/>
      <c r="C1703" s="113" t="s">
        <v>2039</v>
      </c>
      <c r="G1703" s="28"/>
      <c r="H1703" s="28"/>
      <c r="O1703" s="117">
        <f>SUM(O2:O1701)</f>
        <v>223</v>
      </c>
      <c r="P1703" s="117">
        <f>SUM(P2:P1701)</f>
        <v>923</v>
      </c>
      <c r="Q1703" s="25"/>
      <c r="R1703" s="117">
        <f>SUM(R2:R1701)</f>
        <v>1616</v>
      </c>
      <c r="S1703" s="117">
        <f>SUM(S2:S1701)</f>
        <v>1322</v>
      </c>
      <c r="AC1703" s="25">
        <f t="shared" ref="AC1703:AH1703" si="110">SUM(AC2:AC1701)</f>
        <v>223</v>
      </c>
      <c r="AD1703" s="25">
        <f t="shared" si="110"/>
        <v>923</v>
      </c>
      <c r="AE1703" s="117">
        <f t="shared" si="110"/>
        <v>1616</v>
      </c>
      <c r="AF1703" s="25">
        <f t="shared" si="110"/>
        <v>178</v>
      </c>
      <c r="AG1703" s="25">
        <f t="shared" si="110"/>
        <v>699</v>
      </c>
      <c r="AH1703" s="117">
        <f t="shared" si="110"/>
        <v>1322</v>
      </c>
      <c r="AJ1703" s="115">
        <f>SUM(AJ2:AJ1702)</f>
        <v>64</v>
      </c>
      <c r="AK1703" s="115">
        <f>SUM(AK2:AK1702)</f>
        <v>12</v>
      </c>
      <c r="AL1703" s="23">
        <f>SUM(AL2:AL1702)</f>
        <v>6</v>
      </c>
    </row>
    <row r="1704" spans="1:39" x14ac:dyDescent="0.25">
      <c r="A1704" s="10"/>
      <c r="B1704" s="10"/>
      <c r="C1704" s="13"/>
      <c r="D1704" s="10"/>
      <c r="E1704" s="10"/>
      <c r="F1704" s="10"/>
      <c r="G1704" s="196"/>
      <c r="H1704" s="196"/>
      <c r="I1704" s="43"/>
      <c r="J1704" s="43"/>
      <c r="K1704" s="43"/>
      <c r="L1704" s="43"/>
      <c r="M1704" s="50"/>
      <c r="N1704" s="12"/>
      <c r="O1704" s="71"/>
      <c r="P1704" s="71"/>
      <c r="Q1704" s="71"/>
      <c r="R1704" s="71"/>
      <c r="S1704" s="71"/>
      <c r="T1704" s="43"/>
      <c r="U1704" s="43"/>
      <c r="V1704" s="43"/>
      <c r="W1704" s="43"/>
      <c r="X1704" s="43"/>
      <c r="Y1704" s="43"/>
      <c r="Z1704" s="43"/>
      <c r="AA1704" s="43"/>
      <c r="AB1704" s="10"/>
      <c r="AC1704" s="71"/>
      <c r="AD1704" s="71"/>
      <c r="AE1704" s="71"/>
      <c r="AF1704" s="71"/>
      <c r="AG1704" s="71"/>
      <c r="AH1704" s="71"/>
      <c r="AI1704" s="10"/>
      <c r="AJ1704" s="177"/>
      <c r="AK1704" s="177"/>
      <c r="AL1704" s="43"/>
      <c r="AM1704" s="10"/>
    </row>
    <row r="1705" spans="1:39" x14ac:dyDescent="0.25">
      <c r="A1705" s="10"/>
      <c r="B1705" s="10"/>
      <c r="C1705" s="113" t="s">
        <v>1762</v>
      </c>
      <c r="D1705" s="175" t="s">
        <v>1873</v>
      </c>
      <c r="E1705" s="23"/>
      <c r="G1705" s="78">
        <v>0.520996239042399</v>
      </c>
      <c r="H1705" s="78">
        <v>0.55586518296909804</v>
      </c>
      <c r="I1705" s="57" t="s">
        <v>9</v>
      </c>
      <c r="J1705" s="58">
        <v>3089.8867662399298</v>
      </c>
      <c r="K1705" s="59">
        <v>0.60461148681394905</v>
      </c>
      <c r="L1705" s="26">
        <v>1.64603209026368</v>
      </c>
      <c r="M1705" s="26">
        <v>38.252146829641902</v>
      </c>
      <c r="N1705" t="s">
        <v>879</v>
      </c>
      <c r="O1705" s="25">
        <v>1</v>
      </c>
      <c r="P1705" s="71">
        <v>1</v>
      </c>
      <c r="Q1705" s="71"/>
      <c r="R1705" s="71">
        <v>3</v>
      </c>
      <c r="S1705" s="71">
        <v>0</v>
      </c>
      <c r="T1705" s="26">
        <v>1.64603209026368</v>
      </c>
      <c r="U1705" s="26">
        <v>3.14392129240363E-2</v>
      </c>
      <c r="V1705" s="24">
        <f>978*T1705/AA1705</f>
        <v>804.90969213893948</v>
      </c>
      <c r="W1705" s="24">
        <f>978*U1705/AA1705</f>
        <v>15.37377511985375</v>
      </c>
      <c r="X1705" s="23">
        <v>38.252146829641902</v>
      </c>
      <c r="Y1705" s="23" t="s">
        <v>5</v>
      </c>
      <c r="Z1705" s="23">
        <v>22</v>
      </c>
      <c r="AA1705" s="23">
        <v>2</v>
      </c>
      <c r="AB1705" s="10"/>
      <c r="AC1705" s="25">
        <v>1</v>
      </c>
      <c r="AD1705" s="25">
        <v>1</v>
      </c>
      <c r="AE1705" s="25">
        <v>3</v>
      </c>
      <c r="AF1705" s="25">
        <v>0</v>
      </c>
      <c r="AG1705" s="25">
        <v>0</v>
      </c>
      <c r="AH1705" s="25">
        <v>0</v>
      </c>
      <c r="AI1705" s="10"/>
      <c r="AJ1705" s="115"/>
      <c r="AK1705" s="115"/>
      <c r="AL1705" s="23">
        <v>1</v>
      </c>
      <c r="AM1705" s="10"/>
    </row>
    <row r="1706" spans="1:39" x14ac:dyDescent="0.25">
      <c r="A1706" s="10"/>
      <c r="B1706" s="10"/>
      <c r="C1706" s="13"/>
      <c r="D1706" s="184"/>
      <c r="E1706" s="43"/>
      <c r="F1706" s="10"/>
      <c r="G1706" s="82"/>
      <c r="H1706" s="82"/>
      <c r="I1706" s="63"/>
      <c r="J1706" s="64"/>
      <c r="K1706" s="65"/>
      <c r="L1706" s="50"/>
      <c r="M1706" s="50"/>
      <c r="N1706" s="10"/>
      <c r="O1706" s="71"/>
      <c r="P1706" s="71"/>
      <c r="Q1706" s="71"/>
      <c r="R1706" s="71"/>
      <c r="S1706" s="71"/>
      <c r="T1706" s="50"/>
      <c r="U1706" s="50"/>
      <c r="V1706" s="111"/>
      <c r="W1706" s="111"/>
      <c r="X1706" s="43"/>
      <c r="Y1706" s="43"/>
      <c r="Z1706" s="43"/>
      <c r="AA1706" s="43"/>
      <c r="AB1706" s="10"/>
      <c r="AC1706" s="71"/>
      <c r="AD1706" s="71"/>
      <c r="AE1706" s="71"/>
      <c r="AF1706" s="71"/>
      <c r="AG1706" s="71"/>
      <c r="AH1706" s="71"/>
      <c r="AI1706" s="10"/>
      <c r="AJ1706" s="177"/>
      <c r="AK1706" s="177"/>
      <c r="AL1706" s="43"/>
      <c r="AM1706" s="10"/>
    </row>
    <row r="1707" spans="1:39" x14ac:dyDescent="0.25">
      <c r="A1707" s="10"/>
      <c r="B1707" s="10"/>
      <c r="C1707" s="113" t="s">
        <v>2388</v>
      </c>
      <c r="D1707" s="175" t="s">
        <v>2393</v>
      </c>
      <c r="E1707" s="23" t="s">
        <v>30</v>
      </c>
      <c r="F1707">
        <v>1</v>
      </c>
      <c r="G1707" s="78">
        <v>0.51294408890995769</v>
      </c>
      <c r="H1707" s="78">
        <v>0.50222647673110909</v>
      </c>
      <c r="I1707" s="57" t="s">
        <v>9</v>
      </c>
      <c r="J1707" s="58">
        <v>3089.8867662399298</v>
      </c>
      <c r="K1707" s="59">
        <v>0.60461148681394905</v>
      </c>
      <c r="L1707" s="26">
        <f t="shared" ref="L1707:L1711" si="111">G1707*J1707/978</f>
        <v>1.6205921801062126</v>
      </c>
      <c r="M1707" s="26">
        <v>39.950436994881976</v>
      </c>
      <c r="N1707" s="61" t="s">
        <v>29</v>
      </c>
      <c r="O1707" s="25">
        <v>1</v>
      </c>
      <c r="P1707" s="71">
        <v>1</v>
      </c>
      <c r="Q1707" s="71">
        <v>1</v>
      </c>
      <c r="R1707" s="71">
        <v>1</v>
      </c>
      <c r="S1707" s="71">
        <v>1</v>
      </c>
      <c r="T1707" s="27">
        <f>AVERAGE(L1707:L1711)</f>
        <v>1.6580948478980999</v>
      </c>
      <c r="U1707" s="27">
        <f>STDEVA(L1707:L1711)</f>
        <v>4.7397116561089178E-2</v>
      </c>
      <c r="V1707" s="24">
        <f>978*T1707/AA1707</f>
        <v>810.80838062217083</v>
      </c>
      <c r="W1707" s="24">
        <f>978*U1707/AA1707</f>
        <v>23.177189998372608</v>
      </c>
      <c r="X1707" s="27">
        <f>AVERAGE(M1707:M1711)</f>
        <v>39.916033309066556</v>
      </c>
      <c r="Y1707" s="27">
        <f>STDEVA(M1707:M1711)</f>
        <v>0.41383897730434371</v>
      </c>
      <c r="Z1707" s="6">
        <v>17</v>
      </c>
      <c r="AA1707" s="6">
        <v>2</v>
      </c>
      <c r="AB1707" s="10"/>
      <c r="AC1707" s="25">
        <v>1</v>
      </c>
      <c r="AD1707" s="25">
        <v>1</v>
      </c>
      <c r="AE1707" s="25">
        <v>5</v>
      </c>
      <c r="AF1707" s="25">
        <v>1</v>
      </c>
      <c r="AG1707" s="25">
        <v>1</v>
      </c>
      <c r="AH1707" s="25">
        <v>5</v>
      </c>
      <c r="AI1707" s="10"/>
      <c r="AJ1707" s="38">
        <v>1</v>
      </c>
      <c r="AK1707" s="115"/>
      <c r="AM1707" s="10"/>
    </row>
    <row r="1708" spans="1:39" x14ac:dyDescent="0.25">
      <c r="A1708" s="10"/>
      <c r="B1708" s="10"/>
      <c r="C1708" s="113" t="s">
        <v>2388</v>
      </c>
      <c r="D1708" s="175" t="s">
        <v>2393</v>
      </c>
      <c r="E1708" s="23" t="s">
        <v>30</v>
      </c>
      <c r="F1708">
        <v>2</v>
      </c>
      <c r="G1708" s="78">
        <v>0.5075924935469619</v>
      </c>
      <c r="H1708" s="78">
        <v>0.50425863318039121</v>
      </c>
      <c r="I1708" s="57" t="s">
        <v>9</v>
      </c>
      <c r="J1708" s="58">
        <v>3089.8867662399298</v>
      </c>
      <c r="K1708" s="59">
        <v>0.60461148681394905</v>
      </c>
      <c r="L1708" s="26">
        <f t="shared" si="111"/>
        <v>1.6036843849217635</v>
      </c>
      <c r="M1708" s="26">
        <v>39.667697719710645</v>
      </c>
      <c r="N1708" s="61" t="s">
        <v>29</v>
      </c>
      <c r="O1708" s="25">
        <v>0</v>
      </c>
      <c r="P1708" s="71">
        <v>0</v>
      </c>
      <c r="Q1708" s="71">
        <v>2</v>
      </c>
      <c r="R1708" s="71">
        <v>1</v>
      </c>
      <c r="S1708" s="71">
        <v>1</v>
      </c>
      <c r="T1708" s="26"/>
      <c r="U1708" s="26"/>
      <c r="V1708" s="24"/>
      <c r="W1708" s="24"/>
      <c r="AB1708" s="10"/>
      <c r="AD1708" s="25"/>
      <c r="AE1708" s="25"/>
      <c r="AF1708" s="25"/>
      <c r="AG1708" s="25"/>
      <c r="AH1708" s="25"/>
      <c r="AI1708" s="10"/>
      <c r="AJ1708" s="115"/>
      <c r="AK1708" s="115"/>
      <c r="AM1708" s="10"/>
    </row>
    <row r="1709" spans="1:39" x14ac:dyDescent="0.25">
      <c r="A1709" s="10"/>
      <c r="B1709" s="10"/>
      <c r="C1709" s="113" t="s">
        <v>2388</v>
      </c>
      <c r="D1709" s="175" t="s">
        <v>2393</v>
      </c>
      <c r="E1709" s="23" t="s">
        <v>30</v>
      </c>
      <c r="F1709">
        <v>3</v>
      </c>
      <c r="G1709" s="78">
        <v>0.54216241492180595</v>
      </c>
      <c r="H1709" s="78">
        <v>0.51284852188526464</v>
      </c>
      <c r="I1709" s="57" t="s">
        <v>9</v>
      </c>
      <c r="J1709" s="58">
        <v>3089.8867662399298</v>
      </c>
      <c r="K1709" s="59">
        <v>0.60461148681394905</v>
      </c>
      <c r="L1709" s="26">
        <f t="shared" si="111"/>
        <v>1.712904367095675</v>
      </c>
      <c r="M1709" s="26">
        <v>40.614360793101298</v>
      </c>
      <c r="N1709" s="61" t="s">
        <v>29</v>
      </c>
      <c r="O1709" s="25">
        <v>0</v>
      </c>
      <c r="P1709" s="71">
        <v>0</v>
      </c>
      <c r="Q1709" s="71">
        <v>3</v>
      </c>
      <c r="R1709" s="71">
        <v>1</v>
      </c>
      <c r="S1709" s="71">
        <v>1</v>
      </c>
      <c r="T1709" s="26"/>
      <c r="U1709" s="26"/>
      <c r="V1709" s="24"/>
      <c r="W1709" s="24"/>
      <c r="AB1709" s="10"/>
      <c r="AD1709" s="25"/>
      <c r="AE1709" s="25"/>
      <c r="AF1709" s="25"/>
      <c r="AG1709" s="25"/>
      <c r="AH1709" s="25"/>
      <c r="AI1709" s="10"/>
      <c r="AJ1709" s="115"/>
      <c r="AK1709" s="115"/>
      <c r="AM1709" s="10"/>
    </row>
    <row r="1710" spans="1:39" x14ac:dyDescent="0.25">
      <c r="A1710" s="10"/>
      <c r="B1710" s="10"/>
      <c r="C1710" s="113" t="s">
        <v>2388</v>
      </c>
      <c r="D1710" s="175" t="s">
        <v>2393</v>
      </c>
      <c r="E1710" s="23" t="s">
        <v>30</v>
      </c>
      <c r="F1710">
        <v>4</v>
      </c>
      <c r="G1710" s="78">
        <v>0.52387351326623965</v>
      </c>
      <c r="H1710" s="78">
        <v>0.52274501141300345</v>
      </c>
      <c r="I1710" s="57" t="s">
        <v>9</v>
      </c>
      <c r="J1710" s="58">
        <v>3089.8867662399298</v>
      </c>
      <c r="K1710" s="59">
        <v>0.60461148681394905</v>
      </c>
      <c r="L1710" s="26">
        <f t="shared" si="111"/>
        <v>1.6551225315183766</v>
      </c>
      <c r="M1710" s="26">
        <v>39.581056739329412</v>
      </c>
      <c r="N1710" s="61" t="s">
        <v>29</v>
      </c>
      <c r="O1710" s="25">
        <v>0</v>
      </c>
      <c r="P1710" s="71">
        <v>0</v>
      </c>
      <c r="Q1710" s="71">
        <v>4</v>
      </c>
      <c r="R1710" s="71">
        <v>1</v>
      </c>
      <c r="S1710" s="71">
        <v>1</v>
      </c>
      <c r="T1710" s="26"/>
      <c r="U1710" s="26"/>
      <c r="V1710" s="24"/>
      <c r="W1710" s="24"/>
      <c r="AB1710" s="10"/>
      <c r="AD1710" s="25"/>
      <c r="AE1710" s="25"/>
      <c r="AF1710" s="25"/>
      <c r="AG1710" s="25"/>
      <c r="AH1710" s="25"/>
      <c r="AI1710" s="10"/>
      <c r="AJ1710" s="115"/>
      <c r="AK1710" s="115"/>
      <c r="AM1710" s="10"/>
    </row>
    <row r="1711" spans="1:39" x14ac:dyDescent="0.25">
      <c r="A1711" s="10"/>
      <c r="B1711" s="10"/>
      <c r="C1711" s="113" t="s">
        <v>2388</v>
      </c>
      <c r="D1711" s="175" t="s">
        <v>2393</v>
      </c>
      <c r="E1711" s="23" t="s">
        <v>30</v>
      </c>
      <c r="F1711">
        <v>5</v>
      </c>
      <c r="G1711" s="78">
        <v>0.53749899087753295</v>
      </c>
      <c r="H1711" s="78">
        <v>0.53126746253492507</v>
      </c>
      <c r="I1711" s="57" t="s">
        <v>9</v>
      </c>
      <c r="J1711" s="58">
        <v>3089.8867662399298</v>
      </c>
      <c r="K1711" s="59">
        <v>0.60461148681394905</v>
      </c>
      <c r="L1711" s="26">
        <f t="shared" si="111"/>
        <v>1.6981707758484723</v>
      </c>
      <c r="M1711" s="26">
        <v>39.766614298309456</v>
      </c>
      <c r="N1711" s="61" t="s">
        <v>29</v>
      </c>
      <c r="O1711" s="25">
        <v>0</v>
      </c>
      <c r="P1711" s="71">
        <v>0</v>
      </c>
      <c r="Q1711" s="71">
        <v>5</v>
      </c>
      <c r="R1711" s="71">
        <v>1</v>
      </c>
      <c r="S1711" s="71">
        <v>1</v>
      </c>
      <c r="T1711" s="26"/>
      <c r="U1711" s="26"/>
      <c r="V1711" s="24"/>
      <c r="W1711" s="24"/>
      <c r="AB1711" s="10"/>
      <c r="AD1711" s="25"/>
      <c r="AE1711" s="25"/>
      <c r="AF1711" s="25"/>
      <c r="AG1711" s="25"/>
      <c r="AH1711" s="25"/>
      <c r="AI1711" s="10"/>
      <c r="AJ1711" s="115"/>
      <c r="AK1711" s="115"/>
      <c r="AM1711" s="10"/>
    </row>
    <row r="1712" spans="1:39" x14ac:dyDescent="0.25">
      <c r="A1712" s="10"/>
      <c r="B1712" s="10"/>
      <c r="C1712" s="13"/>
      <c r="D1712" s="184"/>
      <c r="E1712" s="43"/>
      <c r="F1712" s="10"/>
      <c r="G1712" s="196"/>
      <c r="H1712" s="196"/>
      <c r="I1712" s="63"/>
      <c r="J1712" s="64"/>
      <c r="K1712" s="65"/>
      <c r="L1712" s="50"/>
      <c r="M1712" s="50"/>
      <c r="N1712" s="10"/>
      <c r="O1712" s="71"/>
      <c r="P1712" s="71"/>
      <c r="Q1712" s="71"/>
      <c r="R1712" s="71"/>
      <c r="S1712" s="71"/>
      <c r="T1712" s="50"/>
      <c r="U1712" s="50"/>
      <c r="V1712" s="111"/>
      <c r="W1712" s="111"/>
      <c r="X1712" s="43"/>
      <c r="Y1712" s="43"/>
      <c r="Z1712" s="43"/>
      <c r="AA1712" s="43"/>
      <c r="AB1712" s="10"/>
      <c r="AC1712" s="71"/>
      <c r="AD1712" s="71"/>
      <c r="AE1712" s="71"/>
      <c r="AF1712" s="71"/>
      <c r="AG1712" s="71"/>
      <c r="AH1712" s="71"/>
      <c r="AI1712" s="10"/>
      <c r="AJ1712" s="177"/>
      <c r="AK1712" s="177"/>
      <c r="AL1712" s="43"/>
      <c r="AM1712" s="10"/>
    </row>
    <row r="1713" spans="1:39" x14ac:dyDescent="0.25">
      <c r="A1713" s="10"/>
      <c r="B1713" s="10"/>
      <c r="C1713" s="113" t="s">
        <v>2370</v>
      </c>
      <c r="D1713" s="175" t="s">
        <v>2383</v>
      </c>
      <c r="E1713" s="23" t="s">
        <v>30</v>
      </c>
      <c r="F1713">
        <v>1</v>
      </c>
      <c r="G1713" s="78">
        <v>0.514217857</v>
      </c>
      <c r="H1713" s="78">
        <v>0.543165063</v>
      </c>
      <c r="I1713" s="57" t="s">
        <v>9</v>
      </c>
      <c r="J1713" s="58">
        <v>3089.8867662399298</v>
      </c>
      <c r="K1713" s="59">
        <v>0.60461148681394905</v>
      </c>
      <c r="L1713" s="26">
        <f t="shared" ref="L1713:L1721" si="112">G1713*J1713/978</f>
        <v>1.6246165146304259</v>
      </c>
      <c r="M1713" s="26">
        <v>38.453701635665105</v>
      </c>
      <c r="N1713" s="61" t="s">
        <v>29</v>
      </c>
      <c r="O1713" s="25">
        <v>1</v>
      </c>
      <c r="P1713" s="71">
        <v>1</v>
      </c>
      <c r="Q1713" s="71">
        <v>1</v>
      </c>
      <c r="R1713" s="71">
        <v>1</v>
      </c>
      <c r="S1713" s="71">
        <v>1</v>
      </c>
      <c r="T1713" s="27">
        <f>AVERAGE(L1713:L1721)</f>
        <v>1.6524713885243827</v>
      </c>
      <c r="U1713" s="27">
        <f>STDEVA(L1713:L1721)</f>
        <v>2.8521462656124489E-2</v>
      </c>
      <c r="V1713" s="24">
        <f>978*T1713/AA1713</f>
        <v>808.05850898842311</v>
      </c>
      <c r="W1713" s="24">
        <f>978*U1713/AA1713</f>
        <v>13.946995238844876</v>
      </c>
      <c r="X1713" s="27">
        <f>AVERAGE(M1713:M1721)</f>
        <v>38.40196684264582</v>
      </c>
      <c r="Y1713" s="27">
        <f>STDEVA(M1713:M1721)</f>
        <v>0.22536476306614583</v>
      </c>
      <c r="Z1713" s="24">
        <v>22</v>
      </c>
      <c r="AA1713" s="24">
        <v>2</v>
      </c>
      <c r="AB1713" s="10"/>
      <c r="AC1713" s="25">
        <v>1</v>
      </c>
      <c r="AD1713" s="25">
        <v>3</v>
      </c>
      <c r="AE1713" s="25">
        <v>9</v>
      </c>
      <c r="AF1713" s="25">
        <v>1</v>
      </c>
      <c r="AG1713" s="25">
        <v>3</v>
      </c>
      <c r="AH1713" s="25">
        <v>9</v>
      </c>
      <c r="AI1713" s="10"/>
      <c r="AJ1713" s="38">
        <v>1</v>
      </c>
      <c r="AK1713" s="115"/>
      <c r="AM1713" s="10"/>
    </row>
    <row r="1714" spans="1:39" x14ac:dyDescent="0.25">
      <c r="A1714" s="10"/>
      <c r="B1714" s="10"/>
      <c r="C1714" s="113" t="s">
        <v>2370</v>
      </c>
      <c r="D1714" s="175" t="s">
        <v>2383</v>
      </c>
      <c r="E1714" s="23" t="s">
        <v>30</v>
      </c>
      <c r="F1714">
        <v>2</v>
      </c>
      <c r="G1714" s="78">
        <v>0.52413077299999999</v>
      </c>
      <c r="H1714" s="78">
        <v>0.54973267599999998</v>
      </c>
      <c r="I1714" s="57" t="s">
        <v>9</v>
      </c>
      <c r="J1714" s="58">
        <v>3089.8867662399298</v>
      </c>
      <c r="K1714" s="59">
        <v>0.60461148681394905</v>
      </c>
      <c r="L1714" s="26">
        <f t="shared" si="112"/>
        <v>1.6559353162288393</v>
      </c>
      <c r="M1714" s="26">
        <v>38.595347731679652</v>
      </c>
      <c r="N1714" s="61" t="s">
        <v>29</v>
      </c>
      <c r="O1714" s="25">
        <v>0</v>
      </c>
      <c r="P1714" s="71">
        <v>0</v>
      </c>
      <c r="Q1714" s="71">
        <v>2</v>
      </c>
      <c r="R1714" s="71">
        <v>1</v>
      </c>
      <c r="S1714" s="71">
        <v>1</v>
      </c>
      <c r="T1714" s="26"/>
      <c r="U1714" s="26"/>
      <c r="V1714" s="24"/>
      <c r="W1714" s="24"/>
      <c r="AB1714" s="10"/>
      <c r="AD1714" s="25"/>
      <c r="AE1714" s="25"/>
      <c r="AF1714" s="25"/>
      <c r="AG1714" s="25"/>
      <c r="AH1714" s="25"/>
      <c r="AI1714" s="10"/>
      <c r="AJ1714" s="115"/>
      <c r="AK1714" s="115"/>
      <c r="AM1714" s="10"/>
    </row>
    <row r="1715" spans="1:39" x14ac:dyDescent="0.25">
      <c r="A1715" s="10"/>
      <c r="B1715" s="10"/>
      <c r="C1715" s="113" t="s">
        <v>2370</v>
      </c>
      <c r="D1715" s="175" t="s">
        <v>2383</v>
      </c>
      <c r="E1715" s="23" t="s">
        <v>30</v>
      </c>
      <c r="F1715">
        <v>3</v>
      </c>
      <c r="G1715" s="78">
        <v>0.52322531500000002</v>
      </c>
      <c r="H1715" s="78">
        <v>0.55204003700000004</v>
      </c>
      <c r="I1715" s="57" t="s">
        <v>9</v>
      </c>
      <c r="J1715" s="58">
        <v>3089.8867662399298</v>
      </c>
      <c r="K1715" s="59">
        <v>0.60461148681394905</v>
      </c>
      <c r="L1715" s="26">
        <f t="shared" si="112"/>
        <v>1.6530746181801828</v>
      </c>
      <c r="M1715" s="26">
        <v>38.476911183176043</v>
      </c>
      <c r="N1715" s="61" t="s">
        <v>29</v>
      </c>
      <c r="O1715" s="25">
        <v>0</v>
      </c>
      <c r="P1715" s="71">
        <v>0</v>
      </c>
      <c r="Q1715" s="71">
        <v>3</v>
      </c>
      <c r="R1715" s="71">
        <v>1</v>
      </c>
      <c r="S1715" s="71">
        <v>1</v>
      </c>
      <c r="T1715" s="26"/>
      <c r="U1715" s="26"/>
      <c r="V1715" s="24"/>
      <c r="W1715" s="24"/>
      <c r="AB1715" s="10"/>
      <c r="AD1715" s="25"/>
      <c r="AE1715" s="25"/>
      <c r="AF1715" s="25"/>
      <c r="AG1715" s="25"/>
      <c r="AH1715" s="25"/>
      <c r="AI1715" s="10"/>
      <c r="AJ1715" s="115"/>
      <c r="AK1715" s="115"/>
      <c r="AM1715" s="10"/>
    </row>
    <row r="1716" spans="1:39" x14ac:dyDescent="0.25">
      <c r="A1716" s="10"/>
      <c r="B1716" s="10"/>
      <c r="C1716" s="113" t="s">
        <v>2370</v>
      </c>
      <c r="D1716" s="175" t="s">
        <v>2383</v>
      </c>
      <c r="E1716" s="23" t="s">
        <v>31</v>
      </c>
      <c r="F1716">
        <v>1</v>
      </c>
      <c r="G1716" s="78">
        <v>0.53799316699999999</v>
      </c>
      <c r="H1716" s="78">
        <v>0.57757772200000002</v>
      </c>
      <c r="I1716" s="57" t="s">
        <v>9</v>
      </c>
      <c r="J1716" s="58">
        <v>3089.8867662399298</v>
      </c>
      <c r="K1716" s="59">
        <v>0.60461148681394905</v>
      </c>
      <c r="L1716" s="26">
        <f t="shared" si="112"/>
        <v>1.6997320726388636</v>
      </c>
      <c r="M1716" s="26">
        <v>38.127109180022686</v>
      </c>
      <c r="N1716" s="61" t="s">
        <v>29</v>
      </c>
      <c r="O1716" s="25">
        <v>0</v>
      </c>
      <c r="P1716" s="71">
        <v>1</v>
      </c>
      <c r="Q1716" s="71">
        <v>4</v>
      </c>
      <c r="R1716" s="71">
        <v>1</v>
      </c>
      <c r="S1716" s="71">
        <v>1</v>
      </c>
      <c r="T1716" s="26"/>
      <c r="U1716" s="26"/>
      <c r="V1716" s="24"/>
      <c r="W1716" s="24"/>
      <c r="AB1716" s="10"/>
      <c r="AD1716" s="25"/>
      <c r="AE1716" s="25"/>
      <c r="AF1716" s="25"/>
      <c r="AG1716" s="25"/>
      <c r="AH1716" s="25"/>
      <c r="AI1716" s="10"/>
      <c r="AJ1716" s="115"/>
      <c r="AK1716" s="115"/>
      <c r="AM1716" s="10"/>
    </row>
    <row r="1717" spans="1:39" x14ac:dyDescent="0.25">
      <c r="A1717" s="10"/>
      <c r="B1717" s="10"/>
      <c r="C1717" s="113" t="s">
        <v>2370</v>
      </c>
      <c r="D1717" s="175" t="s">
        <v>2383</v>
      </c>
      <c r="E1717" s="23" t="s">
        <v>31</v>
      </c>
      <c r="F1717">
        <v>2</v>
      </c>
      <c r="G1717" s="78">
        <v>0.52667482399999999</v>
      </c>
      <c r="H1717" s="78">
        <v>0.56607857100000003</v>
      </c>
      <c r="I1717" s="57" t="s">
        <v>9</v>
      </c>
      <c r="J1717" s="58">
        <v>3089.8867662399298</v>
      </c>
      <c r="K1717" s="59">
        <v>0.60461148681394905</v>
      </c>
      <c r="L1717" s="26">
        <f t="shared" si="112"/>
        <v>1.6639729742222331</v>
      </c>
      <c r="M1717" s="26">
        <v>38.103832893945899</v>
      </c>
      <c r="N1717" s="61" t="s">
        <v>29</v>
      </c>
      <c r="O1717" s="25">
        <v>0</v>
      </c>
      <c r="P1717" s="71">
        <v>0</v>
      </c>
      <c r="Q1717" s="71">
        <v>5</v>
      </c>
      <c r="R1717" s="71">
        <v>1</v>
      </c>
      <c r="S1717" s="71">
        <v>1</v>
      </c>
      <c r="T1717" s="26"/>
      <c r="U1717" s="26"/>
      <c r="V1717" s="24"/>
      <c r="W1717" s="24"/>
      <c r="AB1717" s="10"/>
      <c r="AD1717" s="25"/>
      <c r="AE1717" s="25"/>
      <c r="AF1717" s="25"/>
      <c r="AG1717" s="25"/>
      <c r="AH1717" s="25"/>
      <c r="AI1717" s="10"/>
      <c r="AJ1717" s="115"/>
      <c r="AK1717" s="115"/>
      <c r="AM1717" s="10"/>
    </row>
    <row r="1718" spans="1:39" x14ac:dyDescent="0.25">
      <c r="A1718" s="10"/>
      <c r="B1718" s="10"/>
      <c r="C1718" s="113" t="s">
        <v>2370</v>
      </c>
      <c r="D1718" s="175" t="s">
        <v>2383</v>
      </c>
      <c r="E1718" s="23" t="s">
        <v>31</v>
      </c>
      <c r="F1718">
        <v>3</v>
      </c>
      <c r="G1718" s="78">
        <v>0.53137899099999997</v>
      </c>
      <c r="H1718" s="78">
        <v>0.569175608</v>
      </c>
      <c r="I1718" s="57" t="s">
        <v>9</v>
      </c>
      <c r="J1718" s="58">
        <v>3089.8867662399298</v>
      </c>
      <c r="K1718" s="59">
        <v>0.60461148681394905</v>
      </c>
      <c r="L1718" s="26">
        <f t="shared" si="112"/>
        <v>1.6788352884957327</v>
      </c>
      <c r="M1718" s="26">
        <v>38.17319969037176</v>
      </c>
      <c r="N1718" s="61" t="s">
        <v>29</v>
      </c>
      <c r="O1718" s="25">
        <v>0</v>
      </c>
      <c r="P1718" s="71">
        <v>0</v>
      </c>
      <c r="Q1718" s="71">
        <v>6</v>
      </c>
      <c r="R1718" s="71">
        <v>1</v>
      </c>
      <c r="S1718" s="71">
        <v>1</v>
      </c>
      <c r="T1718" s="26"/>
      <c r="U1718" s="26"/>
      <c r="V1718" s="24"/>
      <c r="W1718" s="24"/>
      <c r="AB1718" s="10"/>
      <c r="AD1718" s="25"/>
      <c r="AE1718" s="25"/>
      <c r="AF1718" s="25"/>
      <c r="AG1718" s="25"/>
      <c r="AH1718" s="25"/>
      <c r="AI1718" s="10"/>
      <c r="AJ1718" s="115"/>
      <c r="AK1718" s="115"/>
      <c r="AM1718" s="10"/>
    </row>
    <row r="1719" spans="1:39" x14ac:dyDescent="0.25">
      <c r="A1719" s="10"/>
      <c r="B1719" s="10"/>
      <c r="C1719" s="113" t="s">
        <v>2370</v>
      </c>
      <c r="D1719" s="175" t="s">
        <v>2383</v>
      </c>
      <c r="E1719" s="23" t="s">
        <v>32</v>
      </c>
      <c r="F1719">
        <v>1</v>
      </c>
      <c r="G1719" s="78">
        <v>0.50857819000000004</v>
      </c>
      <c r="H1719" s="78">
        <v>0.53691463900000003</v>
      </c>
      <c r="I1719" s="57" t="s">
        <v>9</v>
      </c>
      <c r="J1719" s="58">
        <v>3089.8867662399298</v>
      </c>
      <c r="K1719" s="59">
        <v>0.60461148681394905</v>
      </c>
      <c r="L1719" s="26">
        <f t="shared" si="112"/>
        <v>1.6067985878111011</v>
      </c>
      <c r="M1719" s="26">
        <v>38.464649567129662</v>
      </c>
      <c r="N1719" s="61" t="s">
        <v>29</v>
      </c>
      <c r="O1719" s="25">
        <v>0</v>
      </c>
      <c r="P1719" s="71">
        <v>1</v>
      </c>
      <c r="Q1719" s="71">
        <v>7</v>
      </c>
      <c r="R1719" s="71">
        <v>1</v>
      </c>
      <c r="S1719" s="71">
        <v>1</v>
      </c>
      <c r="T1719" s="26"/>
      <c r="U1719" s="26"/>
      <c r="V1719" s="24"/>
      <c r="W1719" s="24"/>
      <c r="AB1719" s="10"/>
      <c r="AD1719" s="25"/>
      <c r="AE1719" s="25"/>
      <c r="AF1719" s="25"/>
      <c r="AG1719" s="25"/>
      <c r="AH1719" s="25"/>
      <c r="AI1719" s="10"/>
      <c r="AJ1719" s="115"/>
      <c r="AK1719" s="115"/>
      <c r="AM1719" s="10"/>
    </row>
    <row r="1720" spans="1:39" x14ac:dyDescent="0.25">
      <c r="A1720" s="10"/>
      <c r="B1720" s="10"/>
      <c r="C1720" s="113" t="s">
        <v>2370</v>
      </c>
      <c r="D1720" s="175" t="s">
        <v>2383</v>
      </c>
      <c r="E1720" s="23" t="s">
        <v>32</v>
      </c>
      <c r="F1720">
        <v>2</v>
      </c>
      <c r="G1720" s="78">
        <v>0.52530243099999996</v>
      </c>
      <c r="H1720" s="78">
        <v>0.54607874700000003</v>
      </c>
      <c r="I1720" s="57" t="s">
        <v>9</v>
      </c>
      <c r="J1720" s="58">
        <v>3089.8867662399298</v>
      </c>
      <c r="K1720" s="59">
        <v>0.60461148681394905</v>
      </c>
      <c r="L1720" s="26">
        <f t="shared" si="112"/>
        <v>1.6596370448063023</v>
      </c>
      <c r="M1720" s="26">
        <v>38.772942447029081</v>
      </c>
      <c r="N1720" s="61" t="s">
        <v>29</v>
      </c>
      <c r="O1720" s="25">
        <v>0</v>
      </c>
      <c r="P1720" s="71">
        <v>0</v>
      </c>
      <c r="Q1720" s="71">
        <v>8</v>
      </c>
      <c r="R1720" s="71">
        <v>1</v>
      </c>
      <c r="S1720" s="71">
        <v>1</v>
      </c>
      <c r="T1720" s="26"/>
      <c r="U1720" s="26"/>
      <c r="V1720" s="24"/>
      <c r="W1720" s="24"/>
      <c r="AB1720" s="10"/>
      <c r="AD1720" s="25"/>
      <c r="AE1720" s="25"/>
      <c r="AF1720" s="25"/>
      <c r="AG1720" s="25"/>
      <c r="AH1720" s="25"/>
      <c r="AI1720" s="10"/>
      <c r="AJ1720" s="115"/>
      <c r="AK1720" s="115"/>
      <c r="AM1720" s="10"/>
    </row>
    <row r="1721" spans="1:39" x14ac:dyDescent="0.25">
      <c r="A1721" s="10"/>
      <c r="B1721" s="10"/>
      <c r="C1721" s="113" t="s">
        <v>2370</v>
      </c>
      <c r="D1721" s="175" t="s">
        <v>2383</v>
      </c>
      <c r="E1721" s="23" t="s">
        <v>32</v>
      </c>
      <c r="F1721">
        <v>3</v>
      </c>
      <c r="G1721" s="78">
        <v>0.51580789800000004</v>
      </c>
      <c r="H1721" s="78">
        <v>0.54494500800000001</v>
      </c>
      <c r="I1721" s="57" t="s">
        <v>9</v>
      </c>
      <c r="J1721" s="58">
        <v>3089.8867662399298</v>
      </c>
      <c r="K1721" s="59">
        <v>0.60461148681394905</v>
      </c>
      <c r="L1721" s="26">
        <f t="shared" si="112"/>
        <v>1.6296400797057624</v>
      </c>
      <c r="M1721" s="26">
        <v>38.450007254792482</v>
      </c>
      <c r="N1721" s="61" t="s">
        <v>29</v>
      </c>
      <c r="O1721" s="25">
        <v>0</v>
      </c>
      <c r="P1721" s="71">
        <v>0</v>
      </c>
      <c r="Q1721" s="71">
        <v>9</v>
      </c>
      <c r="R1721" s="71">
        <v>1</v>
      </c>
      <c r="S1721" s="71">
        <v>1</v>
      </c>
      <c r="T1721" s="26"/>
      <c r="U1721" s="26"/>
      <c r="V1721" s="24"/>
      <c r="W1721" s="24"/>
      <c r="AB1721" s="10"/>
      <c r="AD1721" s="25"/>
      <c r="AE1721" s="25"/>
      <c r="AF1721" s="25"/>
      <c r="AG1721" s="25"/>
      <c r="AH1721" s="25"/>
      <c r="AI1721" s="10"/>
      <c r="AJ1721" s="115"/>
      <c r="AK1721" s="115"/>
      <c r="AM1721" s="10"/>
    </row>
    <row r="1722" spans="1:39" x14ac:dyDescent="0.25">
      <c r="A1722" s="10"/>
      <c r="B1722" s="10"/>
      <c r="C1722" s="13"/>
      <c r="D1722" s="10"/>
      <c r="E1722" s="10"/>
      <c r="F1722" s="10"/>
      <c r="G1722" s="196"/>
      <c r="H1722" s="196"/>
      <c r="I1722" s="43"/>
      <c r="J1722" s="43"/>
      <c r="K1722" s="43"/>
      <c r="L1722" s="43"/>
      <c r="M1722" s="50"/>
      <c r="N1722" s="12"/>
      <c r="O1722" s="71"/>
      <c r="P1722" s="71"/>
      <c r="Q1722" s="71"/>
      <c r="R1722" s="71"/>
      <c r="S1722" s="71"/>
      <c r="T1722" s="43"/>
      <c r="U1722" s="43"/>
      <c r="V1722" s="43"/>
      <c r="W1722" s="43"/>
      <c r="X1722" s="43"/>
      <c r="Y1722" s="43"/>
      <c r="Z1722" s="43"/>
      <c r="AA1722" s="43"/>
      <c r="AB1722" s="10"/>
      <c r="AC1722" s="71"/>
      <c r="AD1722" s="71"/>
      <c r="AE1722" s="71"/>
      <c r="AF1722" s="71"/>
      <c r="AG1722" s="71"/>
      <c r="AH1722" s="71"/>
      <c r="AI1722" s="10"/>
      <c r="AJ1722" s="177"/>
      <c r="AK1722" s="177"/>
      <c r="AL1722" s="43"/>
      <c r="AM1722" s="10"/>
    </row>
    <row r="1723" spans="1:39" x14ac:dyDescent="0.25">
      <c r="A1723" s="10"/>
      <c r="B1723" s="10"/>
      <c r="C1723" s="113" t="s">
        <v>1881</v>
      </c>
      <c r="G1723" s="28">
        <v>1.1734693877550999</v>
      </c>
      <c r="H1723" s="28"/>
      <c r="I1723" s="57" t="s">
        <v>12</v>
      </c>
      <c r="J1723" s="58">
        <v>1696.80766954417</v>
      </c>
      <c r="K1723" s="59">
        <v>0.61279470700705407</v>
      </c>
      <c r="L1723" s="26">
        <f>G1723*J1723/978</f>
        <v>2.0359425941903426</v>
      </c>
      <c r="N1723" s="162" t="s">
        <v>1765</v>
      </c>
      <c r="O1723" s="25"/>
      <c r="P1723" s="71"/>
      <c r="Q1723" s="71"/>
      <c r="R1723" s="71"/>
      <c r="S1723" s="71"/>
      <c r="T1723" s="26">
        <v>2.0359425941903426</v>
      </c>
      <c r="U1723" s="26">
        <v>5.3111545935400302E-2</v>
      </c>
      <c r="V1723" s="24">
        <f>978*T1723/AA1723</f>
        <v>995.57592855907751</v>
      </c>
      <c r="W1723" s="24">
        <f>978*U1723/AA1723</f>
        <v>25.971545962410747</v>
      </c>
      <c r="X1723" s="23" t="s">
        <v>5</v>
      </c>
      <c r="Y1723" s="23" t="s">
        <v>5</v>
      </c>
      <c r="Z1723" s="23">
        <v>18</v>
      </c>
      <c r="AA1723" s="23">
        <v>2</v>
      </c>
      <c r="AB1723" s="10"/>
      <c r="AD1723" s="25"/>
      <c r="AE1723" s="25"/>
      <c r="AF1723" s="25">
        <v>0</v>
      </c>
      <c r="AG1723" s="25">
        <v>0</v>
      </c>
      <c r="AH1723" s="25">
        <v>0</v>
      </c>
      <c r="AI1723" s="10"/>
      <c r="AJ1723" s="115"/>
      <c r="AK1723" s="115"/>
      <c r="AL1723" s="23">
        <v>1</v>
      </c>
      <c r="AM1723" s="10"/>
    </row>
    <row r="1724" spans="1:39" x14ac:dyDescent="0.25">
      <c r="A1724" s="10"/>
      <c r="B1724" s="10"/>
      <c r="C1724" s="13"/>
      <c r="D1724" s="10"/>
      <c r="E1724" s="10"/>
      <c r="F1724" s="10"/>
      <c r="G1724" s="196"/>
      <c r="H1724" s="196"/>
      <c r="I1724" s="43"/>
      <c r="J1724" s="43"/>
      <c r="K1724" s="43"/>
      <c r="L1724" s="43"/>
      <c r="M1724" s="50"/>
      <c r="N1724" s="12"/>
      <c r="O1724" s="71"/>
      <c r="P1724" s="71"/>
      <c r="Q1724" s="71"/>
      <c r="R1724" s="71"/>
      <c r="S1724" s="71"/>
      <c r="T1724" s="43"/>
      <c r="U1724" s="43"/>
      <c r="V1724" s="43"/>
      <c r="W1724" s="43"/>
      <c r="X1724" s="43"/>
      <c r="Y1724" s="43"/>
      <c r="Z1724" s="43"/>
      <c r="AA1724" s="43"/>
      <c r="AB1724" s="10"/>
      <c r="AC1724" s="71"/>
      <c r="AD1724" s="71"/>
      <c r="AE1724" s="71"/>
      <c r="AF1724" s="71"/>
      <c r="AG1724" s="71"/>
      <c r="AH1724" s="71"/>
      <c r="AI1724" s="10"/>
      <c r="AJ1724" s="177"/>
      <c r="AK1724" s="177"/>
      <c r="AL1724" s="43"/>
      <c r="AM1724" s="10"/>
    </row>
    <row r="1725" spans="1:39" x14ac:dyDescent="0.25">
      <c r="A1725" s="10"/>
      <c r="B1725" s="10"/>
      <c r="C1725" s="113" t="s">
        <v>1977</v>
      </c>
      <c r="D1725" s="51" t="s">
        <v>1778</v>
      </c>
      <c r="E1725" s="38" t="s">
        <v>30</v>
      </c>
      <c r="F1725" s="38">
        <v>1</v>
      </c>
      <c r="G1725" s="41">
        <v>0.59715991708690408</v>
      </c>
      <c r="H1725" s="41">
        <v>0.57039157846029265</v>
      </c>
      <c r="I1725" s="57" t="s">
        <v>9</v>
      </c>
      <c r="J1725" s="58">
        <v>3089.8867662399298</v>
      </c>
      <c r="K1725" s="59">
        <v>0.60461148681394905</v>
      </c>
      <c r="L1725" s="26">
        <f t="shared" ref="L1725:L1743" si="113">G1725*J1725/978</f>
        <v>1.886663113635745</v>
      </c>
      <c r="M1725" s="60">
        <v>40.428067988528952</v>
      </c>
      <c r="N1725" s="61" t="s">
        <v>29</v>
      </c>
      <c r="O1725" s="24">
        <v>1</v>
      </c>
      <c r="P1725" s="163">
        <f t="shared" ref="P1725:P1733" si="114">IF(F1725=1,1,0)</f>
        <v>1</v>
      </c>
      <c r="Q1725" s="166">
        <v>1</v>
      </c>
      <c r="R1725" s="166">
        <v>1</v>
      </c>
      <c r="S1725" s="166">
        <v>1</v>
      </c>
      <c r="T1725" s="27">
        <f>AVERAGE(L1725:L1733)</f>
        <v>1.843826123195508</v>
      </c>
      <c r="U1725" s="27">
        <f>STDEVA(L1725:L1733)</f>
        <v>6.4177801129145118E-2</v>
      </c>
      <c r="V1725" s="24">
        <f>978*T1725/AA1725</f>
        <v>901.63097424260343</v>
      </c>
      <c r="W1725" s="24">
        <f>978*U1725/AA1725</f>
        <v>31.382944752151964</v>
      </c>
      <c r="X1725" s="27">
        <f>AVERAGE(M1725:M1733)</f>
        <v>39.170178276438165</v>
      </c>
      <c r="Y1725" s="27">
        <f>STDEVA(M1725:M1733)</f>
        <v>1.0888308678952301</v>
      </c>
      <c r="Z1725" s="24" t="s">
        <v>1779</v>
      </c>
      <c r="AA1725" s="24">
        <v>2</v>
      </c>
      <c r="AB1725" s="111"/>
      <c r="AC1725" s="25">
        <v>2</v>
      </c>
      <c r="AD1725" s="25">
        <v>2</v>
      </c>
      <c r="AE1725" s="25">
        <v>9</v>
      </c>
      <c r="AF1725" s="25">
        <v>2</v>
      </c>
      <c r="AG1725" s="23">
        <v>2</v>
      </c>
      <c r="AH1725" s="23">
        <v>9</v>
      </c>
      <c r="AI1725" s="111"/>
      <c r="AJ1725" s="23">
        <v>1</v>
      </c>
      <c r="AM1725" s="111"/>
    </row>
    <row r="1726" spans="1:39" x14ac:dyDescent="0.25">
      <c r="A1726" s="10"/>
      <c r="B1726" s="10"/>
      <c r="C1726" s="113" t="s">
        <v>1977</v>
      </c>
      <c r="D1726" s="51" t="s">
        <v>1778</v>
      </c>
      <c r="E1726" s="38" t="s">
        <v>30</v>
      </c>
      <c r="F1726" s="38">
        <v>2</v>
      </c>
      <c r="G1726" s="41">
        <v>0.57414951007376414</v>
      </c>
      <c r="H1726" s="41">
        <v>0.57804313054988699</v>
      </c>
      <c r="I1726" s="57" t="s">
        <v>9</v>
      </c>
      <c r="J1726" s="58">
        <v>3089.8867662399298</v>
      </c>
      <c r="K1726" s="59">
        <v>0.60461148681394905</v>
      </c>
      <c r="L1726" s="26">
        <f t="shared" si="113"/>
        <v>1.8139641850920889</v>
      </c>
      <c r="M1726" s="60">
        <v>39.40631997369919</v>
      </c>
      <c r="N1726" s="61" t="s">
        <v>29</v>
      </c>
      <c r="O1726" s="24">
        <f>IF(D1726=D1725,0,1)</f>
        <v>0</v>
      </c>
      <c r="P1726" s="163">
        <f t="shared" si="114"/>
        <v>0</v>
      </c>
      <c r="Q1726" s="166">
        <v>2</v>
      </c>
      <c r="R1726" s="166">
        <v>1</v>
      </c>
      <c r="S1726" s="166">
        <v>1</v>
      </c>
      <c r="T1726" s="20"/>
      <c r="U1726" s="20"/>
      <c r="V1726" s="20"/>
      <c r="W1726" s="20"/>
      <c r="X1726" s="20"/>
      <c r="Y1726" s="20"/>
      <c r="AB1726" s="111"/>
      <c r="AI1726" s="111"/>
      <c r="AM1726" s="111"/>
    </row>
    <row r="1727" spans="1:39" x14ac:dyDescent="0.25">
      <c r="A1727" s="10"/>
      <c r="B1727" s="10"/>
      <c r="C1727" s="113" t="s">
        <v>1977</v>
      </c>
      <c r="D1727" s="51" t="s">
        <v>1778</v>
      </c>
      <c r="E1727" s="38" t="s">
        <v>30</v>
      </c>
      <c r="F1727" s="38">
        <v>3</v>
      </c>
      <c r="G1727" s="41">
        <v>0.53937415811832967</v>
      </c>
      <c r="H1727" s="41">
        <v>0.56984924623115585</v>
      </c>
      <c r="I1727" s="57" t="s">
        <v>9</v>
      </c>
      <c r="J1727" s="58">
        <v>3089.8867662399298</v>
      </c>
      <c r="K1727" s="59">
        <v>0.60461148681394905</v>
      </c>
      <c r="L1727" s="26">
        <f t="shared" si="113"/>
        <v>1.7040951668932824</v>
      </c>
      <c r="M1727" s="60">
        <v>38.44976937150205</v>
      </c>
      <c r="N1727" s="61" t="s">
        <v>29</v>
      </c>
      <c r="O1727" s="24">
        <f>IF(D1727=D1726,0,1)</f>
        <v>0</v>
      </c>
      <c r="P1727" s="163">
        <f t="shared" si="114"/>
        <v>0</v>
      </c>
      <c r="Q1727" s="166">
        <v>3</v>
      </c>
      <c r="R1727" s="166">
        <v>1</v>
      </c>
      <c r="S1727" s="166">
        <v>1</v>
      </c>
      <c r="T1727" s="20"/>
      <c r="U1727" s="20"/>
      <c r="V1727" s="20"/>
      <c r="W1727" s="20"/>
      <c r="X1727" s="20"/>
      <c r="Y1727" s="20"/>
      <c r="AB1727" s="111"/>
      <c r="AI1727" s="111"/>
      <c r="AM1727" s="111"/>
    </row>
    <row r="1728" spans="1:39" x14ac:dyDescent="0.25">
      <c r="A1728" s="10"/>
      <c r="B1728" s="10"/>
      <c r="C1728" s="113" t="s">
        <v>1977</v>
      </c>
      <c r="D1728" s="51" t="s">
        <v>1778</v>
      </c>
      <c r="E1728" s="38" t="s">
        <v>30</v>
      </c>
      <c r="F1728" s="38">
        <v>4</v>
      </c>
      <c r="G1728" s="41">
        <v>0.56502945791514936</v>
      </c>
      <c r="H1728" s="41">
        <v>0.64375681840721999</v>
      </c>
      <c r="I1728" s="57" t="s">
        <v>9</v>
      </c>
      <c r="J1728" s="58">
        <v>3089.8867662399298</v>
      </c>
      <c r="K1728" s="59">
        <v>0.60461148681394905</v>
      </c>
      <c r="L1728" s="26">
        <f t="shared" si="113"/>
        <v>1.7851503522983041</v>
      </c>
      <c r="M1728" s="60">
        <v>36.910934208431556</v>
      </c>
      <c r="N1728" s="61" t="s">
        <v>29</v>
      </c>
      <c r="O1728" s="24">
        <f>IF(D1728=D1727,0,1)</f>
        <v>0</v>
      </c>
      <c r="P1728" s="163">
        <f t="shared" si="114"/>
        <v>0</v>
      </c>
      <c r="Q1728" s="166">
        <v>4</v>
      </c>
      <c r="R1728" s="166">
        <v>1</v>
      </c>
      <c r="S1728" s="166">
        <v>1</v>
      </c>
      <c r="T1728" s="20"/>
      <c r="U1728" s="20"/>
      <c r="V1728" s="20"/>
      <c r="W1728" s="20"/>
      <c r="X1728" s="20"/>
      <c r="Y1728" s="20"/>
      <c r="AB1728" s="111"/>
      <c r="AI1728" s="111"/>
      <c r="AM1728" s="111"/>
    </row>
    <row r="1729" spans="1:39" x14ac:dyDescent="0.25">
      <c r="A1729" s="10"/>
      <c r="B1729" s="10"/>
      <c r="C1729" s="113" t="s">
        <v>1977</v>
      </c>
      <c r="D1729" s="51" t="s">
        <v>1778</v>
      </c>
      <c r="E1729" s="38" t="s">
        <v>30</v>
      </c>
      <c r="F1729" s="38">
        <v>5</v>
      </c>
      <c r="G1729" s="41">
        <v>0.59150508361575638</v>
      </c>
      <c r="H1729" s="41">
        <v>0.57224228245944153</v>
      </c>
      <c r="I1729" s="57" t="s">
        <v>9</v>
      </c>
      <c r="J1729" s="58">
        <v>3089.8867662399298</v>
      </c>
      <c r="K1729" s="59">
        <v>0.60461148681394905</v>
      </c>
      <c r="L1729" s="26">
        <f t="shared" si="113"/>
        <v>1.8687972699672482</v>
      </c>
      <c r="M1729" s="60">
        <v>40.182531250642405</v>
      </c>
      <c r="N1729" s="61" t="s">
        <v>29</v>
      </c>
      <c r="O1729" s="24">
        <f>IF(D1729=D1728,0,1)</f>
        <v>0</v>
      </c>
      <c r="P1729" s="163">
        <f t="shared" si="114"/>
        <v>0</v>
      </c>
      <c r="Q1729" s="166">
        <v>5</v>
      </c>
      <c r="R1729" s="166">
        <v>1</v>
      </c>
      <c r="S1729" s="166">
        <v>1</v>
      </c>
      <c r="T1729" s="20"/>
      <c r="U1729" s="20"/>
      <c r="V1729" s="20"/>
      <c r="W1729" s="20"/>
      <c r="X1729" s="20"/>
      <c r="Y1729" s="20"/>
      <c r="AB1729" s="111"/>
      <c r="AI1729" s="111"/>
      <c r="AM1729" s="111"/>
    </row>
    <row r="1730" spans="1:39" x14ac:dyDescent="0.25">
      <c r="A1730" s="10"/>
      <c r="B1730" s="10"/>
      <c r="C1730" s="113" t="s">
        <v>1977</v>
      </c>
      <c r="D1730" s="51" t="s">
        <v>1778</v>
      </c>
      <c r="E1730" s="38" t="s">
        <v>30</v>
      </c>
      <c r="F1730" s="38">
        <v>6</v>
      </c>
      <c r="G1730" s="41">
        <v>0.59429592007590559</v>
      </c>
      <c r="H1730" s="41">
        <v>0.57403893075963786</v>
      </c>
      <c r="I1730" s="57" t="s">
        <v>9</v>
      </c>
      <c r="J1730" s="58">
        <v>3089.8867662399298</v>
      </c>
      <c r="K1730" s="59">
        <v>0.60461148681394905</v>
      </c>
      <c r="L1730" s="26">
        <f t="shared" si="113"/>
        <v>1.8776146203199628</v>
      </c>
      <c r="M1730" s="60">
        <v>40.212874137062485</v>
      </c>
      <c r="N1730" s="61" t="s">
        <v>29</v>
      </c>
      <c r="O1730" s="24">
        <f>IF(D1730=D1729,0,1)</f>
        <v>0</v>
      </c>
      <c r="P1730" s="163">
        <f t="shared" si="114"/>
        <v>0</v>
      </c>
      <c r="Q1730" s="166">
        <v>6</v>
      </c>
      <c r="R1730" s="166">
        <v>1</v>
      </c>
      <c r="S1730" s="166">
        <v>1</v>
      </c>
      <c r="T1730" s="20"/>
      <c r="U1730" s="20"/>
      <c r="V1730" s="20"/>
      <c r="W1730" s="20"/>
      <c r="X1730" s="20"/>
      <c r="Y1730" s="20"/>
      <c r="AB1730" s="111"/>
      <c r="AI1730" s="111"/>
      <c r="AM1730" s="111"/>
    </row>
    <row r="1731" spans="1:39" x14ac:dyDescent="0.25">
      <c r="A1731" s="10"/>
      <c r="B1731" s="10"/>
      <c r="C1731" s="113" t="s">
        <v>1977</v>
      </c>
      <c r="D1731" s="175" t="s">
        <v>1970</v>
      </c>
      <c r="E1731" s="38" t="s">
        <v>30</v>
      </c>
      <c r="F1731" s="38">
        <v>1</v>
      </c>
      <c r="G1731" s="41">
        <v>0.59512523408239693</v>
      </c>
      <c r="H1731" s="41">
        <v>0.61219779244222172</v>
      </c>
      <c r="I1731" s="57" t="s">
        <v>9</v>
      </c>
      <c r="J1731" s="58">
        <v>3089.8867662399298</v>
      </c>
      <c r="K1731" s="59">
        <v>0.60461148681394905</v>
      </c>
      <c r="L1731" s="26">
        <f t="shared" si="113"/>
        <v>1.8802347495364402</v>
      </c>
      <c r="M1731" s="60">
        <v>38.981649017312847</v>
      </c>
      <c r="N1731" s="61" t="s">
        <v>29</v>
      </c>
      <c r="O1731" s="24">
        <v>1</v>
      </c>
      <c r="P1731" s="163">
        <f t="shared" si="114"/>
        <v>1</v>
      </c>
      <c r="Q1731" s="166">
        <v>1</v>
      </c>
      <c r="R1731" s="166">
        <v>1</v>
      </c>
      <c r="S1731" s="166">
        <v>1</v>
      </c>
      <c r="T1731" s="20"/>
      <c r="U1731" s="20"/>
      <c r="V1731" s="20"/>
      <c r="W1731" s="20"/>
      <c r="X1731" s="20"/>
      <c r="Y1731" s="20"/>
      <c r="AB1731" s="111"/>
      <c r="AI1731" s="111"/>
      <c r="AM1731" s="111"/>
    </row>
    <row r="1732" spans="1:39" x14ac:dyDescent="0.25">
      <c r="A1732" s="10"/>
      <c r="B1732" s="10"/>
      <c r="C1732" s="113" t="s">
        <v>1977</v>
      </c>
      <c r="D1732" s="175" t="s">
        <v>1970</v>
      </c>
      <c r="E1732" s="38" t="s">
        <v>30</v>
      </c>
      <c r="F1732" s="38">
        <v>2</v>
      </c>
      <c r="G1732" s="41">
        <v>0.59574603174603169</v>
      </c>
      <c r="H1732" s="41">
        <v>0.61169076052796978</v>
      </c>
      <c r="I1732" s="57" t="s">
        <v>9</v>
      </c>
      <c r="J1732" s="58">
        <v>3089.8867662399298</v>
      </c>
      <c r="K1732" s="59">
        <v>0.60461148681394905</v>
      </c>
      <c r="L1732" s="26">
        <f t="shared" si="113"/>
        <v>1.8821960935910189</v>
      </c>
      <c r="M1732" s="60">
        <v>39.018722612398314</v>
      </c>
      <c r="N1732" s="61" t="s">
        <v>29</v>
      </c>
      <c r="O1732" s="24">
        <v>0</v>
      </c>
      <c r="P1732" s="163">
        <f t="shared" si="114"/>
        <v>0</v>
      </c>
      <c r="Q1732" s="166">
        <v>2</v>
      </c>
      <c r="R1732" s="166">
        <v>1</v>
      </c>
      <c r="S1732" s="166">
        <v>1</v>
      </c>
      <c r="T1732" s="20"/>
      <c r="U1732" s="20"/>
      <c r="V1732" s="20"/>
      <c r="W1732" s="20"/>
      <c r="X1732" s="20"/>
      <c r="Y1732" s="20"/>
      <c r="AB1732" s="111"/>
      <c r="AI1732" s="111"/>
      <c r="AM1732" s="111"/>
    </row>
    <row r="1733" spans="1:39" x14ac:dyDescent="0.25">
      <c r="A1733" s="10"/>
      <c r="B1733" s="10"/>
      <c r="C1733" s="113" t="s">
        <v>1977</v>
      </c>
      <c r="D1733" s="175" t="s">
        <v>1970</v>
      </c>
      <c r="E1733" s="38" t="s">
        <v>30</v>
      </c>
      <c r="F1733" s="38">
        <v>3</v>
      </c>
      <c r="G1733" s="41">
        <v>0.60002643055372007</v>
      </c>
      <c r="H1733" s="41">
        <v>0.61851438145769333</v>
      </c>
      <c r="I1733" s="57" t="s">
        <v>9</v>
      </c>
      <c r="J1733" s="58">
        <v>3089.8867662399298</v>
      </c>
      <c r="K1733" s="59">
        <v>0.60461148681394905</v>
      </c>
      <c r="L1733" s="26">
        <f t="shared" si="113"/>
        <v>1.8957195574254826</v>
      </c>
      <c r="M1733" s="60">
        <v>38.940735928365669</v>
      </c>
      <c r="N1733" s="61" t="s">
        <v>29</v>
      </c>
      <c r="O1733" s="24">
        <v>0</v>
      </c>
      <c r="P1733" s="163">
        <f t="shared" si="114"/>
        <v>0</v>
      </c>
      <c r="Q1733" s="166">
        <v>3</v>
      </c>
      <c r="R1733" s="166">
        <v>1</v>
      </c>
      <c r="S1733" s="166">
        <v>1</v>
      </c>
      <c r="T1733" s="20"/>
      <c r="U1733" s="20"/>
      <c r="V1733" s="20"/>
      <c r="W1733" s="20"/>
      <c r="X1733" s="20"/>
      <c r="Y1733" s="20"/>
      <c r="AB1733" s="111"/>
      <c r="AI1733" s="111"/>
      <c r="AM1733" s="111"/>
    </row>
    <row r="1734" spans="1:39" x14ac:dyDescent="0.25">
      <c r="A1734" s="10"/>
      <c r="B1734" s="10"/>
      <c r="C1734" s="13"/>
      <c r="D1734" s="184"/>
      <c r="E1734" s="116"/>
      <c r="F1734" s="116"/>
      <c r="G1734" s="81"/>
      <c r="H1734" s="81"/>
      <c r="I1734" s="63"/>
      <c r="J1734" s="64"/>
      <c r="K1734" s="65"/>
      <c r="L1734" s="50"/>
      <c r="M1734" s="73"/>
      <c r="N1734" s="74"/>
      <c r="O1734" s="111"/>
      <c r="P1734" s="163"/>
      <c r="Q1734" s="166"/>
      <c r="R1734" s="166"/>
      <c r="S1734" s="166"/>
      <c r="T1734" s="46"/>
      <c r="U1734" s="46"/>
      <c r="V1734" s="46"/>
      <c r="W1734" s="46"/>
      <c r="X1734" s="46"/>
      <c r="Y1734" s="46"/>
      <c r="Z1734" s="43"/>
      <c r="AA1734" s="43"/>
      <c r="AB1734" s="111"/>
      <c r="AC1734" s="71"/>
      <c r="AD1734" s="43"/>
      <c r="AE1734" s="43"/>
      <c r="AF1734" s="10"/>
      <c r="AG1734" s="10"/>
      <c r="AH1734" s="10"/>
      <c r="AI1734" s="111"/>
      <c r="AJ1734" s="43"/>
      <c r="AK1734" s="43"/>
      <c r="AL1734" s="43"/>
      <c r="AM1734" s="111"/>
    </row>
    <row r="1735" spans="1:39" x14ac:dyDescent="0.25">
      <c r="A1735" s="10"/>
      <c r="B1735" s="10"/>
      <c r="C1735" s="113" t="s">
        <v>2375</v>
      </c>
      <c r="D1735" s="175" t="s">
        <v>2382</v>
      </c>
      <c r="E1735" s="38" t="s">
        <v>30</v>
      </c>
      <c r="F1735" s="38">
        <v>1</v>
      </c>
      <c r="G1735" s="41">
        <v>0.51076521799999997</v>
      </c>
      <c r="H1735" s="41">
        <v>0.539460567</v>
      </c>
      <c r="I1735" s="57" t="s">
        <v>9</v>
      </c>
      <c r="J1735" s="58">
        <v>3089.8867662399298</v>
      </c>
      <c r="K1735" s="59">
        <v>0.60461148681394905</v>
      </c>
      <c r="L1735" s="26">
        <f t="shared" si="113"/>
        <v>1.613708269686966</v>
      </c>
      <c r="M1735" s="60">
        <v>38.45583844275253</v>
      </c>
      <c r="N1735" s="61" t="s">
        <v>29</v>
      </c>
      <c r="O1735" s="24">
        <v>1</v>
      </c>
      <c r="P1735" s="163">
        <v>1</v>
      </c>
      <c r="Q1735" s="166">
        <v>1</v>
      </c>
      <c r="R1735" s="166">
        <v>1</v>
      </c>
      <c r="S1735" s="166">
        <v>1</v>
      </c>
      <c r="T1735" s="27">
        <f>AVERAGE(L1735:L1743)</f>
        <v>1.6425615255092845</v>
      </c>
      <c r="U1735" s="27">
        <f>STDEVA(L1735:L1743)</f>
        <v>4.2341557460590165E-2</v>
      </c>
      <c r="V1735" s="24">
        <f>978*T1735/AA1735</f>
        <v>803.21258597404005</v>
      </c>
      <c r="W1735" s="24">
        <f>978*U1735/AA1735</f>
        <v>20.705021598228591</v>
      </c>
      <c r="X1735" s="27">
        <f>AVERAGE(M1735:M1743)</f>
        <v>39.259703659757143</v>
      </c>
      <c r="Y1735" s="27">
        <f>STDEVA(M1735:M1743)</f>
        <v>0.71649127556665637</v>
      </c>
      <c r="Z1735" s="24">
        <v>16</v>
      </c>
      <c r="AA1735" s="24">
        <v>2</v>
      </c>
      <c r="AB1735" s="111"/>
      <c r="AC1735" s="25">
        <v>2</v>
      </c>
      <c r="AD1735" s="23">
        <v>6</v>
      </c>
      <c r="AE1735" s="23">
        <v>9</v>
      </c>
      <c r="AF1735">
        <v>2</v>
      </c>
      <c r="AG1735">
        <v>6</v>
      </c>
      <c r="AH1735">
        <v>9</v>
      </c>
      <c r="AI1735" s="111"/>
      <c r="AJ1735" s="23">
        <v>1</v>
      </c>
      <c r="AM1735" s="111"/>
    </row>
    <row r="1736" spans="1:39" x14ac:dyDescent="0.25">
      <c r="A1736" s="10"/>
      <c r="B1736" s="10"/>
      <c r="C1736" s="113" t="s">
        <v>2375</v>
      </c>
      <c r="D1736" s="175" t="s">
        <v>2382</v>
      </c>
      <c r="E1736" s="38" t="s">
        <v>31</v>
      </c>
      <c r="F1736" s="38">
        <v>1</v>
      </c>
      <c r="G1736" s="41">
        <v>0.51310115199999995</v>
      </c>
      <c r="H1736" s="41">
        <v>0.54242858299999996</v>
      </c>
      <c r="I1736" s="57" t="s">
        <v>9</v>
      </c>
      <c r="J1736" s="58">
        <v>3089.8867662399298</v>
      </c>
      <c r="K1736" s="59">
        <v>0.60461148681394905</v>
      </c>
      <c r="L1736" s="26">
        <f t="shared" si="113"/>
        <v>1.6210884041996549</v>
      </c>
      <c r="M1736" s="60">
        <v>38.437313544808283</v>
      </c>
      <c r="N1736" s="61" t="s">
        <v>29</v>
      </c>
      <c r="O1736" s="24">
        <v>0</v>
      </c>
      <c r="P1736" s="163">
        <v>1</v>
      </c>
      <c r="Q1736" s="166">
        <v>2</v>
      </c>
      <c r="R1736" s="166">
        <v>1</v>
      </c>
      <c r="S1736" s="166">
        <v>1</v>
      </c>
      <c r="T1736" s="20"/>
      <c r="U1736" s="20"/>
      <c r="V1736" s="20"/>
      <c r="W1736" s="20"/>
      <c r="X1736" s="20"/>
      <c r="Y1736" s="20"/>
      <c r="AB1736" s="111"/>
      <c r="AI1736" s="111"/>
      <c r="AM1736" s="111"/>
    </row>
    <row r="1737" spans="1:39" x14ac:dyDescent="0.25">
      <c r="A1737" s="10"/>
      <c r="B1737" s="10"/>
      <c r="C1737" s="113" t="s">
        <v>2375</v>
      </c>
      <c r="D1737" s="175" t="s">
        <v>2382</v>
      </c>
      <c r="E1737" s="38" t="s">
        <v>32</v>
      </c>
      <c r="F1737" s="38">
        <v>1</v>
      </c>
      <c r="G1737" s="41">
        <v>0.51475092700000002</v>
      </c>
      <c r="H1737" s="41">
        <v>0.54414746999999997</v>
      </c>
      <c r="I1737" s="57" t="s">
        <v>9</v>
      </c>
      <c r="J1737" s="58">
        <v>3089.8867662399298</v>
      </c>
      <c r="K1737" s="59">
        <v>0.60461148681394905</v>
      </c>
      <c r="L1737" s="26">
        <f t="shared" si="113"/>
        <v>1.6263006924816323</v>
      </c>
      <c r="M1737" s="60">
        <v>38.438241834054011</v>
      </c>
      <c r="N1737" s="61" t="s">
        <v>29</v>
      </c>
      <c r="O1737" s="24">
        <v>0</v>
      </c>
      <c r="P1737" s="163">
        <v>1</v>
      </c>
      <c r="Q1737" s="166">
        <v>3</v>
      </c>
      <c r="R1737" s="166">
        <v>1</v>
      </c>
      <c r="S1737" s="166">
        <v>1</v>
      </c>
      <c r="T1737" s="20"/>
      <c r="U1737" s="20"/>
      <c r="V1737" s="20"/>
      <c r="W1737" s="20"/>
      <c r="X1737" s="20"/>
      <c r="Y1737" s="20"/>
      <c r="AB1737" s="111"/>
      <c r="AI1737" s="111"/>
      <c r="AM1737" s="111"/>
    </row>
    <row r="1738" spans="1:39" x14ac:dyDescent="0.25">
      <c r="A1738" s="10"/>
      <c r="B1738" s="10"/>
      <c r="C1738" s="113" t="s">
        <v>2375</v>
      </c>
      <c r="D1738" s="175" t="s">
        <v>2385</v>
      </c>
      <c r="E1738" s="38" t="s">
        <v>30</v>
      </c>
      <c r="F1738" s="38">
        <v>1</v>
      </c>
      <c r="G1738" s="41">
        <v>0.5437088825771369</v>
      </c>
      <c r="H1738" s="41">
        <v>0.535749238799478</v>
      </c>
      <c r="I1738" s="57" t="s">
        <v>9</v>
      </c>
      <c r="J1738" s="58">
        <v>3089.8867662399298</v>
      </c>
      <c r="K1738" s="59">
        <v>0.60461148681394905</v>
      </c>
      <c r="L1738" s="26">
        <f t="shared" si="113"/>
        <v>1.7177902668325105</v>
      </c>
      <c r="M1738" s="60">
        <v>39.826706630704265</v>
      </c>
      <c r="N1738" s="61" t="s">
        <v>29</v>
      </c>
      <c r="O1738" s="24">
        <v>1</v>
      </c>
      <c r="P1738" s="163">
        <v>1</v>
      </c>
      <c r="Q1738" s="166">
        <v>4</v>
      </c>
      <c r="R1738" s="166">
        <v>1</v>
      </c>
      <c r="S1738" s="166">
        <v>1</v>
      </c>
      <c r="T1738" s="20"/>
      <c r="U1738" s="20"/>
      <c r="V1738" s="20"/>
      <c r="W1738" s="20"/>
      <c r="X1738" s="20"/>
      <c r="Y1738" s="20"/>
      <c r="AB1738" s="111"/>
      <c r="AI1738" s="111"/>
      <c r="AM1738" s="111"/>
    </row>
    <row r="1739" spans="1:39" x14ac:dyDescent="0.25">
      <c r="A1739" s="10"/>
      <c r="B1739" s="10"/>
      <c r="C1739" s="113" t="s">
        <v>2375</v>
      </c>
      <c r="D1739" s="175" t="s">
        <v>2385</v>
      </c>
      <c r="E1739" s="38" t="s">
        <v>30</v>
      </c>
      <c r="F1739" s="38">
        <v>2</v>
      </c>
      <c r="G1739" s="41">
        <v>0.52866394818901419</v>
      </c>
      <c r="H1739" s="41">
        <v>0.51123164439740709</v>
      </c>
      <c r="I1739" s="57" t="s">
        <v>9</v>
      </c>
      <c r="J1739" s="58">
        <v>3089.8867662399298</v>
      </c>
      <c r="K1739" s="59">
        <v>0.60461148681394905</v>
      </c>
      <c r="L1739" s="26">
        <f t="shared" si="113"/>
        <v>1.6702574000995776</v>
      </c>
      <c r="M1739" s="60">
        <v>40.190683901605929</v>
      </c>
      <c r="N1739" s="61" t="s">
        <v>29</v>
      </c>
      <c r="O1739" s="24">
        <v>0</v>
      </c>
      <c r="P1739" s="163">
        <v>0</v>
      </c>
      <c r="Q1739" s="166">
        <v>5</v>
      </c>
      <c r="R1739" s="166">
        <v>1</v>
      </c>
      <c r="S1739" s="166">
        <v>1</v>
      </c>
      <c r="T1739" s="20"/>
      <c r="U1739" s="20"/>
      <c r="V1739" s="20"/>
      <c r="W1739" s="20"/>
      <c r="X1739" s="20"/>
      <c r="Y1739" s="20"/>
      <c r="AB1739" s="111"/>
      <c r="AI1739" s="111"/>
      <c r="AM1739" s="111"/>
    </row>
    <row r="1740" spans="1:39" x14ac:dyDescent="0.25">
      <c r="A1740" s="10"/>
      <c r="B1740" s="10"/>
      <c r="C1740" s="113" t="s">
        <v>2375</v>
      </c>
      <c r="D1740" s="175" t="s">
        <v>2385</v>
      </c>
      <c r="E1740" s="38" t="s">
        <v>31</v>
      </c>
      <c r="F1740" s="38">
        <v>1</v>
      </c>
      <c r="G1740" s="41">
        <v>0.53797843346368057</v>
      </c>
      <c r="H1740" s="41">
        <v>0.52106613912206601</v>
      </c>
      <c r="I1740" s="57" t="s">
        <v>9</v>
      </c>
      <c r="J1740" s="58">
        <v>3089.8867662399298</v>
      </c>
      <c r="K1740" s="59">
        <v>0.60461148681394905</v>
      </c>
      <c r="L1740" s="26">
        <f t="shared" si="113"/>
        <v>1.6996855236011403</v>
      </c>
      <c r="M1740" s="60">
        <v>40.160010855262207</v>
      </c>
      <c r="N1740" s="61" t="s">
        <v>29</v>
      </c>
      <c r="O1740" s="24">
        <v>0</v>
      </c>
      <c r="P1740" s="163">
        <v>1</v>
      </c>
      <c r="Q1740" s="166">
        <v>6</v>
      </c>
      <c r="R1740" s="166">
        <v>1</v>
      </c>
      <c r="S1740" s="166">
        <v>1</v>
      </c>
      <c r="T1740" s="20"/>
      <c r="U1740" s="20"/>
      <c r="V1740" s="20"/>
      <c r="W1740" s="20"/>
      <c r="X1740" s="20"/>
      <c r="Y1740" s="20"/>
      <c r="AB1740" s="111"/>
      <c r="AI1740" s="111"/>
      <c r="AM1740" s="111"/>
    </row>
    <row r="1741" spans="1:39" x14ac:dyDescent="0.25">
      <c r="A1741" s="10"/>
      <c r="B1741" s="10"/>
      <c r="C1741" s="113" t="s">
        <v>2375</v>
      </c>
      <c r="D1741" s="175" t="s">
        <v>2385</v>
      </c>
      <c r="E1741" s="38" t="s">
        <v>31</v>
      </c>
      <c r="F1741" s="38">
        <v>2</v>
      </c>
      <c r="G1741" s="41">
        <v>0.51352368408673976</v>
      </c>
      <c r="H1741" s="41">
        <v>0.52101961452212664</v>
      </c>
      <c r="I1741" s="57" t="s">
        <v>9</v>
      </c>
      <c r="J1741" s="58">
        <v>3089.8867662399298</v>
      </c>
      <c r="K1741" s="59">
        <v>0.60461148681394905</v>
      </c>
      <c r="L1741" s="26">
        <f t="shared" si="113"/>
        <v>1.622423349294879</v>
      </c>
      <c r="M1741" s="60">
        <v>39.254210142101876</v>
      </c>
      <c r="N1741" s="61" t="s">
        <v>29</v>
      </c>
      <c r="O1741" s="24">
        <v>0</v>
      </c>
      <c r="P1741" s="163">
        <v>0</v>
      </c>
      <c r="Q1741" s="166">
        <v>7</v>
      </c>
      <c r="R1741" s="166">
        <v>1</v>
      </c>
      <c r="S1741" s="166">
        <v>1</v>
      </c>
      <c r="T1741" s="20"/>
      <c r="U1741" s="20"/>
      <c r="V1741" s="20"/>
      <c r="W1741" s="20"/>
      <c r="X1741" s="20"/>
      <c r="Y1741" s="20"/>
      <c r="AB1741" s="111"/>
      <c r="AI1741" s="111"/>
      <c r="AM1741" s="111"/>
    </row>
    <row r="1742" spans="1:39" x14ac:dyDescent="0.25">
      <c r="A1742" s="10"/>
      <c r="B1742" s="10"/>
      <c r="C1742" s="113" t="s">
        <v>2375</v>
      </c>
      <c r="D1742" s="175" t="s">
        <v>2385</v>
      </c>
      <c r="E1742" s="38" t="s">
        <v>32</v>
      </c>
      <c r="F1742" s="38">
        <v>1</v>
      </c>
      <c r="G1742" s="41">
        <v>0.5080516805542552</v>
      </c>
      <c r="H1742" s="41">
        <v>0.5207351423710852</v>
      </c>
      <c r="I1742" s="57" t="s">
        <v>9</v>
      </c>
      <c r="J1742" s="58">
        <v>3089.8867662399298</v>
      </c>
      <c r="K1742" s="59">
        <v>0.60461148681394905</v>
      </c>
      <c r="L1742" s="26">
        <f t="shared" si="113"/>
        <v>1.6051351373318501</v>
      </c>
      <c r="M1742" s="60">
        <v>39.053448430387441</v>
      </c>
      <c r="N1742" s="61" t="s">
        <v>29</v>
      </c>
      <c r="O1742" s="24">
        <v>0</v>
      </c>
      <c r="P1742" s="163">
        <v>1</v>
      </c>
      <c r="Q1742" s="166">
        <v>8</v>
      </c>
      <c r="R1742" s="166">
        <v>1</v>
      </c>
      <c r="S1742" s="166">
        <v>1</v>
      </c>
      <c r="T1742" s="20"/>
      <c r="U1742" s="20"/>
      <c r="V1742" s="20"/>
      <c r="W1742" s="20"/>
      <c r="X1742" s="20"/>
      <c r="Y1742" s="20"/>
      <c r="AB1742" s="111"/>
      <c r="AI1742" s="111"/>
      <c r="AM1742" s="111"/>
    </row>
    <row r="1743" spans="1:39" x14ac:dyDescent="0.25">
      <c r="A1743" s="10"/>
      <c r="B1743" s="10"/>
      <c r="C1743" s="113" t="s">
        <v>2375</v>
      </c>
      <c r="D1743" s="175" t="s">
        <v>2385</v>
      </c>
      <c r="E1743" s="38" t="s">
        <v>32</v>
      </c>
      <c r="F1743" s="38">
        <v>2</v>
      </c>
      <c r="G1743" s="41">
        <v>0.50853580789119501</v>
      </c>
      <c r="H1743" s="41">
        <v>0.50900269239398699</v>
      </c>
      <c r="I1743" s="57" t="s">
        <v>9</v>
      </c>
      <c r="J1743" s="58">
        <v>3089.8867662399298</v>
      </c>
      <c r="K1743" s="59">
        <v>0.60461148681394905</v>
      </c>
      <c r="L1743" s="26">
        <f t="shared" si="113"/>
        <v>1.6066646860553524</v>
      </c>
      <c r="M1743" s="60">
        <v>39.520879156137681</v>
      </c>
      <c r="N1743" s="61" t="s">
        <v>29</v>
      </c>
      <c r="O1743" s="24">
        <v>0</v>
      </c>
      <c r="P1743" s="163">
        <v>0</v>
      </c>
      <c r="Q1743" s="166">
        <v>9</v>
      </c>
      <c r="R1743" s="166">
        <v>1</v>
      </c>
      <c r="S1743" s="166">
        <v>1</v>
      </c>
      <c r="T1743" s="20"/>
      <c r="U1743" s="20"/>
      <c r="V1743" s="20"/>
      <c r="W1743" s="20"/>
      <c r="X1743" s="20"/>
      <c r="Y1743" s="20"/>
      <c r="AB1743" s="111"/>
      <c r="AI1743" s="111"/>
      <c r="AM1743" s="111"/>
    </row>
    <row r="1744" spans="1:39" x14ac:dyDescent="0.25">
      <c r="A1744" s="10"/>
      <c r="B1744" s="10"/>
      <c r="C1744" s="13"/>
      <c r="D1744" s="10"/>
      <c r="E1744" s="10"/>
      <c r="F1744" s="10"/>
      <c r="G1744" s="196"/>
      <c r="H1744" s="196"/>
      <c r="I1744" s="43"/>
      <c r="J1744" s="43"/>
      <c r="K1744" s="43"/>
      <c r="L1744" s="43"/>
      <c r="M1744" s="50"/>
      <c r="N1744" s="12"/>
      <c r="O1744" s="71"/>
      <c r="P1744" s="71"/>
      <c r="Q1744" s="71"/>
      <c r="R1744" s="71"/>
      <c r="S1744" s="71"/>
      <c r="T1744" s="43"/>
      <c r="U1744" s="43"/>
      <c r="V1744" s="43"/>
      <c r="W1744" s="43"/>
      <c r="X1744" s="43"/>
      <c r="Y1744" s="43"/>
      <c r="Z1744" s="43"/>
      <c r="AA1744" s="43"/>
      <c r="AB1744" s="10"/>
      <c r="AC1744" s="71"/>
      <c r="AD1744" s="71"/>
      <c r="AE1744" s="71"/>
      <c r="AF1744" s="71"/>
      <c r="AG1744" s="71"/>
      <c r="AH1744" s="71"/>
      <c r="AI1744" s="10"/>
      <c r="AJ1744" s="177"/>
      <c r="AK1744" s="177"/>
      <c r="AL1744" s="43"/>
      <c r="AM1744" s="10"/>
    </row>
    <row r="1745" spans="1:39" x14ac:dyDescent="0.25">
      <c r="A1745" s="10"/>
      <c r="B1745" s="10"/>
      <c r="C1745" s="113" t="s">
        <v>1870</v>
      </c>
      <c r="D1745" t="s">
        <v>1876</v>
      </c>
      <c r="G1745" s="28">
        <v>0.72706013252109603</v>
      </c>
      <c r="H1745" s="28">
        <v>0.968196969196226</v>
      </c>
      <c r="I1745" s="57" t="s">
        <v>1702</v>
      </c>
      <c r="J1745" s="58">
        <v>2030.89</v>
      </c>
      <c r="K1745" s="20">
        <v>0.62109999999999999</v>
      </c>
      <c r="L1745" s="23">
        <v>1.50979819551904</v>
      </c>
      <c r="M1745" s="26">
        <v>38.542920349538598</v>
      </c>
      <c r="N1745" t="s">
        <v>879</v>
      </c>
      <c r="O1745" s="25">
        <v>1</v>
      </c>
      <c r="P1745" s="71">
        <v>1</v>
      </c>
      <c r="Q1745" s="71"/>
      <c r="R1745" s="71">
        <v>3</v>
      </c>
      <c r="S1745" s="71">
        <v>0</v>
      </c>
      <c r="T1745" s="26">
        <v>1.50979819551904</v>
      </c>
      <c r="U1745" s="26">
        <v>9.4264668623193996E-3</v>
      </c>
      <c r="V1745" s="24">
        <f>978*T1745/AA1745</f>
        <v>738.29131760881057</v>
      </c>
      <c r="W1745" s="24">
        <f>978*U1745/AA1745</f>
        <v>4.6095422956741867</v>
      </c>
      <c r="X1745" s="23">
        <v>38.542920349538598</v>
      </c>
      <c r="Y1745" s="23" t="s">
        <v>5</v>
      </c>
      <c r="Z1745" s="23">
        <v>16</v>
      </c>
      <c r="AA1745" s="23">
        <v>2</v>
      </c>
      <c r="AB1745" s="10"/>
      <c r="AC1745" s="25">
        <v>1</v>
      </c>
      <c r="AD1745" s="25">
        <v>1</v>
      </c>
      <c r="AE1745" s="25">
        <v>3</v>
      </c>
      <c r="AF1745" s="25">
        <v>0</v>
      </c>
      <c r="AG1745" s="25">
        <v>0</v>
      </c>
      <c r="AH1745" s="25">
        <v>0</v>
      </c>
      <c r="AI1745" s="10"/>
      <c r="AJ1745" s="115"/>
      <c r="AK1745" s="115"/>
      <c r="AL1745" s="23">
        <v>1</v>
      </c>
      <c r="AM1745" s="10"/>
    </row>
    <row r="1746" spans="1:39" x14ac:dyDescent="0.25">
      <c r="A1746" s="10"/>
      <c r="B1746" s="10"/>
      <c r="C1746" s="13"/>
      <c r="D1746" s="10"/>
      <c r="E1746" s="10"/>
      <c r="F1746" s="10"/>
      <c r="G1746" s="196"/>
      <c r="H1746" s="196"/>
      <c r="I1746" s="43"/>
      <c r="J1746" s="43"/>
      <c r="K1746" s="43"/>
      <c r="L1746" s="43"/>
      <c r="M1746" s="50"/>
      <c r="N1746" s="12"/>
      <c r="O1746" s="71"/>
      <c r="P1746" s="71"/>
      <c r="Q1746" s="71"/>
      <c r="R1746" s="71"/>
      <c r="S1746" s="71"/>
      <c r="T1746" s="43"/>
      <c r="U1746" s="43"/>
      <c r="V1746" s="43"/>
      <c r="W1746" s="43"/>
      <c r="X1746" s="43"/>
      <c r="Y1746" s="43"/>
      <c r="Z1746" s="43"/>
      <c r="AA1746" s="43"/>
      <c r="AB1746" s="10"/>
      <c r="AC1746" s="71"/>
      <c r="AD1746" s="71"/>
      <c r="AE1746" s="71"/>
      <c r="AF1746" s="71"/>
      <c r="AG1746" s="71"/>
      <c r="AH1746" s="71"/>
      <c r="AI1746" s="10"/>
      <c r="AJ1746" s="177"/>
      <c r="AK1746" s="177"/>
      <c r="AL1746" s="43"/>
      <c r="AM1746" s="10"/>
    </row>
    <row r="1747" spans="1:39" x14ac:dyDescent="0.25">
      <c r="A1747" s="10"/>
      <c r="B1747" s="10"/>
      <c r="C1747" s="113" t="s">
        <v>1878</v>
      </c>
      <c r="D1747" t="s">
        <v>1896</v>
      </c>
      <c r="G1747" s="28"/>
      <c r="H1747" s="28"/>
      <c r="I1747" s="23" t="s">
        <v>1949</v>
      </c>
      <c r="J1747" s="25">
        <v>2787.3</v>
      </c>
      <c r="L1747" s="26">
        <v>1.65</v>
      </c>
      <c r="N1747" s="176" t="s">
        <v>997</v>
      </c>
      <c r="O1747" s="25"/>
      <c r="P1747" s="71"/>
      <c r="Q1747" s="71"/>
      <c r="R1747" s="71"/>
      <c r="S1747" s="71"/>
      <c r="T1747" s="23">
        <v>1.65</v>
      </c>
      <c r="U1747" s="23">
        <v>0.03</v>
      </c>
      <c r="V1747" s="24">
        <f>978*T1747/AA1747</f>
        <v>806.84999999999991</v>
      </c>
      <c r="W1747" s="24">
        <f>978*U1747/AA1747</f>
        <v>14.67</v>
      </c>
      <c r="X1747" s="23" t="s">
        <v>5</v>
      </c>
      <c r="Y1747" s="23" t="s">
        <v>5</v>
      </c>
      <c r="Z1747" s="23">
        <v>16</v>
      </c>
      <c r="AA1747" s="23">
        <v>2</v>
      </c>
      <c r="AB1747" s="10"/>
      <c r="AD1747" s="25"/>
      <c r="AE1747" s="25"/>
      <c r="AF1747" s="25">
        <v>0</v>
      </c>
      <c r="AG1747" s="25">
        <v>0</v>
      </c>
      <c r="AH1747" s="25">
        <v>0</v>
      </c>
      <c r="AI1747" s="10"/>
      <c r="AJ1747" s="115"/>
      <c r="AK1747" s="115"/>
      <c r="AL1747" s="23">
        <v>1</v>
      </c>
      <c r="AM1747" s="10"/>
    </row>
    <row r="1748" spans="1:39" x14ac:dyDescent="0.25">
      <c r="A1748" s="10"/>
      <c r="B1748" s="10"/>
      <c r="C1748" s="13"/>
      <c r="D1748" s="66"/>
      <c r="E1748" s="116"/>
      <c r="F1748" s="116"/>
      <c r="G1748" s="81"/>
      <c r="H1748" s="81"/>
      <c r="I1748" s="63"/>
      <c r="J1748" s="64"/>
      <c r="K1748" s="65"/>
      <c r="L1748" s="50"/>
      <c r="M1748" s="73"/>
      <c r="N1748" s="74"/>
      <c r="O1748" s="163"/>
      <c r="P1748" s="163"/>
      <c r="Q1748" s="166"/>
      <c r="R1748" s="166"/>
      <c r="S1748" s="166"/>
      <c r="T1748" s="46"/>
      <c r="U1748" s="46"/>
      <c r="V1748" s="46"/>
      <c r="W1748" s="46"/>
      <c r="X1748" s="46"/>
      <c r="Y1748" s="46"/>
      <c r="Z1748" s="43"/>
      <c r="AA1748" s="43"/>
      <c r="AB1748" s="111"/>
      <c r="AC1748" s="71"/>
      <c r="AD1748" s="43"/>
      <c r="AE1748" s="43"/>
      <c r="AF1748" s="10"/>
      <c r="AG1748" s="10"/>
      <c r="AH1748" s="10"/>
      <c r="AI1748" s="111"/>
      <c r="AJ1748" s="43"/>
      <c r="AK1748" s="43"/>
      <c r="AL1748" s="43"/>
      <c r="AM1748" s="111"/>
    </row>
    <row r="1749" spans="1:39" x14ac:dyDescent="0.25">
      <c r="A1749" s="10"/>
      <c r="B1749" s="10"/>
      <c r="C1749" s="113" t="s">
        <v>1901</v>
      </c>
      <c r="D1749" s="51" t="s">
        <v>1780</v>
      </c>
      <c r="E1749" s="38" t="s">
        <v>30</v>
      </c>
      <c r="F1749" s="38">
        <v>1</v>
      </c>
      <c r="G1749" s="41">
        <v>0.57932097774066116</v>
      </c>
      <c r="H1749" s="41">
        <v>0.60264293236403166</v>
      </c>
      <c r="I1749" s="57" t="s">
        <v>9</v>
      </c>
      <c r="J1749" s="58">
        <v>3089.8867662399298</v>
      </c>
      <c r="K1749" s="59">
        <v>0.60461148681394905</v>
      </c>
      <c r="L1749" s="26">
        <f t="shared" ref="L1749:L1758" si="115">G1749*J1749/978</f>
        <v>1.8303028860184518</v>
      </c>
      <c r="M1749" s="60">
        <v>38.759417489915784</v>
      </c>
      <c r="N1749" s="61" t="s">
        <v>29</v>
      </c>
      <c r="O1749" s="24">
        <f t="shared" ref="O1749:O1930" si="116">IF(D1749=D1748,0,1)</f>
        <v>1</v>
      </c>
      <c r="P1749" s="163">
        <f t="shared" ref="P1749:P1928" si="117">IF(F1749=1,1,0)</f>
        <v>1</v>
      </c>
      <c r="Q1749" s="166">
        <v>1</v>
      </c>
      <c r="R1749" s="166">
        <v>1</v>
      </c>
      <c r="S1749" s="166">
        <v>1</v>
      </c>
      <c r="T1749" s="27">
        <f>AVERAGE(L1749:L1758)</f>
        <v>1.765129113282994</v>
      </c>
      <c r="U1749" s="27">
        <f>STDEVA(L1749:L1758)</f>
        <v>6.1657698258516101E-2</v>
      </c>
      <c r="V1749" s="24">
        <f>978*T1749/AA1749</f>
        <v>863.14813639538409</v>
      </c>
      <c r="W1749" s="24">
        <f>978*U1749/AA1749</f>
        <v>30.150614448414373</v>
      </c>
      <c r="X1749" s="27">
        <f>AVERAGE(M1749:M1758)</f>
        <v>39.068333632928002</v>
      </c>
      <c r="Y1749" s="27">
        <f>STDEVA(M1749:M1758)</f>
        <v>0.31590589367157218</v>
      </c>
      <c r="Z1749" s="24" t="s">
        <v>1779</v>
      </c>
      <c r="AA1749" s="24">
        <v>2</v>
      </c>
      <c r="AB1749" s="111"/>
      <c r="AC1749" s="25">
        <f>SUM(O1749:O1758)</f>
        <v>1</v>
      </c>
      <c r="AD1749" s="25">
        <f>SUM(P1749:P1758)</f>
        <v>3</v>
      </c>
      <c r="AE1749" s="25">
        <f>SUM(R1749:R1758)</f>
        <v>10</v>
      </c>
      <c r="AF1749" s="25">
        <v>1</v>
      </c>
      <c r="AG1749" s="23">
        <v>3</v>
      </c>
      <c r="AH1749" s="23">
        <v>10</v>
      </c>
      <c r="AI1749" s="111"/>
      <c r="AJ1749" s="23">
        <v>1</v>
      </c>
      <c r="AM1749" s="111"/>
    </row>
    <row r="1750" spans="1:39" x14ac:dyDescent="0.25">
      <c r="A1750" s="10"/>
      <c r="B1750" s="10"/>
      <c r="C1750" s="113" t="s">
        <v>1901</v>
      </c>
      <c r="D1750" s="51" t="s">
        <v>1780</v>
      </c>
      <c r="E1750" s="38" t="s">
        <v>30</v>
      </c>
      <c r="F1750" s="38">
        <v>2</v>
      </c>
      <c r="G1750" s="41">
        <v>0.5862808145766345</v>
      </c>
      <c r="H1750" s="41">
        <v>0.60269233404124134</v>
      </c>
      <c r="I1750" s="57" t="s">
        <v>9</v>
      </c>
      <c r="J1750" s="58">
        <v>3089.8867662399298</v>
      </c>
      <c r="K1750" s="59">
        <v>0.60461148681394905</v>
      </c>
      <c r="L1750" s="26">
        <f t="shared" si="115"/>
        <v>1.8522917487328314</v>
      </c>
      <c r="M1750" s="60">
        <v>38.995038287852736</v>
      </c>
      <c r="N1750" s="61" t="s">
        <v>29</v>
      </c>
      <c r="O1750" s="24">
        <f t="shared" si="116"/>
        <v>0</v>
      </c>
      <c r="P1750" s="163">
        <f t="shared" si="117"/>
        <v>0</v>
      </c>
      <c r="Q1750" s="166">
        <v>2</v>
      </c>
      <c r="R1750" s="166">
        <v>1</v>
      </c>
      <c r="S1750" s="166">
        <v>1</v>
      </c>
      <c r="T1750" s="20"/>
      <c r="U1750" s="20"/>
      <c r="V1750" s="20"/>
      <c r="W1750" s="20"/>
      <c r="X1750" s="20"/>
      <c r="Y1750" s="20"/>
      <c r="AB1750" s="111"/>
      <c r="AI1750" s="111"/>
      <c r="AM1750" s="111"/>
    </row>
    <row r="1751" spans="1:39" x14ac:dyDescent="0.25">
      <c r="A1751" s="10"/>
      <c r="B1751" s="10"/>
      <c r="C1751" s="113" t="s">
        <v>1901</v>
      </c>
      <c r="D1751" s="51" t="s">
        <v>1780</v>
      </c>
      <c r="E1751" s="38" t="s">
        <v>30</v>
      </c>
      <c r="F1751" s="38">
        <v>3</v>
      </c>
      <c r="G1751" s="41">
        <v>0.5738899052053883</v>
      </c>
      <c r="H1751" s="41">
        <v>0.5992258242897629</v>
      </c>
      <c r="I1751" s="57" t="s">
        <v>9</v>
      </c>
      <c r="J1751" s="58">
        <v>3089.8867662399298</v>
      </c>
      <c r="K1751" s="59">
        <v>0.60461148681394905</v>
      </c>
      <c r="L1751" s="26">
        <f t="shared" si="115"/>
        <v>1.8131439911787497</v>
      </c>
      <c r="M1751" s="60">
        <v>38.685009219056745</v>
      </c>
      <c r="N1751" s="61" t="s">
        <v>29</v>
      </c>
      <c r="O1751" s="24">
        <f t="shared" si="116"/>
        <v>0</v>
      </c>
      <c r="P1751" s="163">
        <f t="shared" si="117"/>
        <v>0</v>
      </c>
      <c r="Q1751" s="166">
        <v>3</v>
      </c>
      <c r="R1751" s="166">
        <v>1</v>
      </c>
      <c r="S1751" s="166">
        <v>1</v>
      </c>
      <c r="T1751" s="20"/>
      <c r="U1751" s="20"/>
      <c r="V1751" s="20"/>
      <c r="W1751" s="20"/>
      <c r="X1751" s="20"/>
      <c r="Y1751" s="20"/>
      <c r="AB1751" s="111"/>
      <c r="AI1751" s="111"/>
      <c r="AM1751" s="111"/>
    </row>
    <row r="1752" spans="1:39" x14ac:dyDescent="0.25">
      <c r="A1752" s="10"/>
      <c r="B1752" s="10"/>
      <c r="C1752" s="113" t="s">
        <v>1901</v>
      </c>
      <c r="D1752" s="51" t="s">
        <v>1780</v>
      </c>
      <c r="E1752" s="38" t="s">
        <v>31</v>
      </c>
      <c r="F1752" s="38">
        <v>1</v>
      </c>
      <c r="G1752" s="41">
        <v>0.56192449355432783</v>
      </c>
      <c r="H1752" s="41">
        <v>0.57532101471969943</v>
      </c>
      <c r="I1752" s="57" t="s">
        <v>9</v>
      </c>
      <c r="J1752" s="58">
        <v>3089.8867662399298</v>
      </c>
      <c r="K1752" s="59">
        <v>0.60461148681394905</v>
      </c>
      <c r="L1752" s="26">
        <f t="shared" si="115"/>
        <v>1.7753405483226914</v>
      </c>
      <c r="M1752" s="60">
        <v>39.075166729740296</v>
      </c>
      <c r="N1752" s="61" t="s">
        <v>29</v>
      </c>
      <c r="O1752" s="24">
        <f t="shared" si="116"/>
        <v>0</v>
      </c>
      <c r="P1752" s="163">
        <f t="shared" si="117"/>
        <v>1</v>
      </c>
      <c r="Q1752" s="166">
        <v>4</v>
      </c>
      <c r="R1752" s="166">
        <v>1</v>
      </c>
      <c r="S1752" s="166">
        <v>1</v>
      </c>
      <c r="T1752" s="20"/>
      <c r="U1752" s="20"/>
      <c r="V1752" s="20"/>
      <c r="W1752" s="20"/>
      <c r="X1752" s="20"/>
      <c r="Y1752" s="20"/>
      <c r="AB1752" s="111"/>
      <c r="AI1752" s="111"/>
      <c r="AM1752" s="111"/>
    </row>
    <row r="1753" spans="1:39" x14ac:dyDescent="0.25">
      <c r="A1753" s="10"/>
      <c r="B1753" s="10"/>
      <c r="C1753" s="113" t="s">
        <v>1901</v>
      </c>
      <c r="D1753" s="51" t="s">
        <v>1780</v>
      </c>
      <c r="E1753" s="38" t="s">
        <v>31</v>
      </c>
      <c r="F1753" s="38">
        <v>2</v>
      </c>
      <c r="G1753" s="41">
        <v>0.55874178465160385</v>
      </c>
      <c r="H1753" s="41">
        <v>0.56967498953828988</v>
      </c>
      <c r="I1753" s="57" t="s">
        <v>9</v>
      </c>
      <c r="J1753" s="58">
        <v>3089.8867662399298</v>
      </c>
      <c r="K1753" s="59">
        <v>0.60461148681394905</v>
      </c>
      <c r="L1753" s="26">
        <f t="shared" si="115"/>
        <v>1.7652851187528338</v>
      </c>
      <c r="M1753" s="60">
        <v>39.157817563831365</v>
      </c>
      <c r="N1753" s="61" t="s">
        <v>29</v>
      </c>
      <c r="O1753" s="24">
        <f t="shared" si="116"/>
        <v>0</v>
      </c>
      <c r="P1753" s="163">
        <f t="shared" si="117"/>
        <v>0</v>
      </c>
      <c r="Q1753" s="166">
        <v>5</v>
      </c>
      <c r="R1753" s="166">
        <v>1</v>
      </c>
      <c r="S1753" s="166">
        <v>1</v>
      </c>
      <c r="T1753" s="20"/>
      <c r="U1753" s="20"/>
      <c r="V1753" s="20"/>
      <c r="W1753" s="20"/>
      <c r="X1753" s="20"/>
      <c r="Y1753" s="20"/>
      <c r="AB1753" s="111"/>
      <c r="AI1753" s="111"/>
      <c r="AM1753" s="111"/>
    </row>
    <row r="1754" spans="1:39" x14ac:dyDescent="0.25">
      <c r="A1754" s="10"/>
      <c r="B1754" s="10"/>
      <c r="C1754" s="113" t="s">
        <v>1901</v>
      </c>
      <c r="D1754" s="51" t="s">
        <v>1780</v>
      </c>
      <c r="E1754" s="38" t="s">
        <v>31</v>
      </c>
      <c r="F1754" s="38">
        <v>3</v>
      </c>
      <c r="G1754" s="41">
        <v>0.57183879592038811</v>
      </c>
      <c r="H1754" s="41">
        <v>0.57076359653626307</v>
      </c>
      <c r="I1754" s="57" t="s">
        <v>9</v>
      </c>
      <c r="J1754" s="58">
        <v>3089.8867662399298</v>
      </c>
      <c r="K1754" s="59">
        <v>0.60461148681394905</v>
      </c>
      <c r="L1754" s="26">
        <f t="shared" si="115"/>
        <v>1.8066637299969153</v>
      </c>
      <c r="M1754" s="60">
        <v>39.575687437978161</v>
      </c>
      <c r="N1754" s="61" t="s">
        <v>29</v>
      </c>
      <c r="O1754" s="24">
        <f t="shared" si="116"/>
        <v>0</v>
      </c>
      <c r="P1754" s="163">
        <f t="shared" si="117"/>
        <v>0</v>
      </c>
      <c r="Q1754" s="166">
        <v>6</v>
      </c>
      <c r="R1754" s="166">
        <v>1</v>
      </c>
      <c r="S1754" s="166">
        <v>1</v>
      </c>
      <c r="T1754" s="20"/>
      <c r="U1754" s="20"/>
      <c r="V1754" s="20"/>
      <c r="W1754" s="20"/>
      <c r="X1754" s="20"/>
      <c r="Y1754" s="20"/>
      <c r="AB1754" s="111"/>
      <c r="AI1754" s="111"/>
      <c r="AM1754" s="111"/>
    </row>
    <row r="1755" spans="1:39" x14ac:dyDescent="0.25">
      <c r="A1755" s="10"/>
      <c r="B1755" s="10"/>
      <c r="C1755" s="113" t="s">
        <v>1901</v>
      </c>
      <c r="D1755" s="51" t="s">
        <v>1780</v>
      </c>
      <c r="E1755" s="38" t="s">
        <v>32</v>
      </c>
      <c r="F1755" s="38">
        <v>1</v>
      </c>
      <c r="G1755" s="41">
        <v>0.52757428725462219</v>
      </c>
      <c r="H1755" s="41">
        <v>0.54606005074711017</v>
      </c>
      <c r="I1755" s="57" t="s">
        <v>9</v>
      </c>
      <c r="J1755" s="58">
        <v>3089.8867662399298</v>
      </c>
      <c r="K1755" s="59">
        <v>0.60461148681394905</v>
      </c>
      <c r="L1755" s="26">
        <f t="shared" si="115"/>
        <v>1.6668147325117795</v>
      </c>
      <c r="M1755" s="60">
        <v>38.859472234470005</v>
      </c>
      <c r="N1755" s="61" t="s">
        <v>29</v>
      </c>
      <c r="O1755" s="24">
        <f t="shared" si="116"/>
        <v>0</v>
      </c>
      <c r="P1755" s="163">
        <f t="shared" si="117"/>
        <v>1</v>
      </c>
      <c r="Q1755" s="166">
        <v>7</v>
      </c>
      <c r="R1755" s="166">
        <v>1</v>
      </c>
      <c r="S1755" s="166">
        <v>1</v>
      </c>
      <c r="T1755" s="20"/>
      <c r="U1755" s="20"/>
      <c r="V1755" s="20"/>
      <c r="W1755" s="20"/>
      <c r="X1755" s="20"/>
      <c r="Y1755" s="20"/>
      <c r="AB1755" s="111"/>
      <c r="AI1755" s="111"/>
      <c r="AM1755" s="111"/>
    </row>
    <row r="1756" spans="1:39" x14ac:dyDescent="0.25">
      <c r="A1756" s="10"/>
      <c r="B1756" s="10"/>
      <c r="C1756" s="113" t="s">
        <v>1901</v>
      </c>
      <c r="D1756" s="51" t="s">
        <v>1780</v>
      </c>
      <c r="E1756" s="38" t="s">
        <v>32</v>
      </c>
      <c r="F1756" s="38">
        <v>2</v>
      </c>
      <c r="G1756" s="41">
        <v>0.54627615062761503</v>
      </c>
      <c r="H1756" s="41">
        <v>0.54394845835250805</v>
      </c>
      <c r="I1756" s="57" t="s">
        <v>9</v>
      </c>
      <c r="J1756" s="58">
        <v>3089.8867662399298</v>
      </c>
      <c r="K1756" s="59">
        <v>0.60461148681394905</v>
      </c>
      <c r="L1756" s="26">
        <f t="shared" si="115"/>
        <v>1.725901276622452</v>
      </c>
      <c r="M1756" s="60">
        <v>39.622386012974729</v>
      </c>
      <c r="N1756" s="61" t="s">
        <v>29</v>
      </c>
      <c r="O1756" s="24">
        <f t="shared" si="116"/>
        <v>0</v>
      </c>
      <c r="P1756" s="163">
        <f t="shared" si="117"/>
        <v>0</v>
      </c>
      <c r="Q1756" s="166">
        <v>8</v>
      </c>
      <c r="R1756" s="166">
        <v>1</v>
      </c>
      <c r="S1756" s="166">
        <v>1</v>
      </c>
      <c r="T1756" s="20"/>
      <c r="U1756" s="20"/>
      <c r="V1756" s="20"/>
      <c r="W1756" s="20"/>
      <c r="X1756" s="20"/>
      <c r="Y1756" s="20"/>
      <c r="AB1756" s="111"/>
      <c r="AI1756" s="111"/>
      <c r="AM1756" s="111"/>
    </row>
    <row r="1757" spans="1:39" x14ac:dyDescent="0.25">
      <c r="A1757" s="10"/>
      <c r="B1757" s="10"/>
      <c r="C1757" s="113" t="s">
        <v>1901</v>
      </c>
      <c r="D1757" s="51" t="s">
        <v>1780</v>
      </c>
      <c r="E1757" s="38" t="s">
        <v>32</v>
      </c>
      <c r="F1757" s="38">
        <v>3</v>
      </c>
      <c r="G1757" s="41">
        <v>0.5452934884342826</v>
      </c>
      <c r="H1757" s="41">
        <v>0.55842835354782483</v>
      </c>
      <c r="I1757" s="57" t="s">
        <v>9</v>
      </c>
      <c r="J1757" s="58">
        <v>3089.8867662399298</v>
      </c>
      <c r="K1757" s="59">
        <v>0.60461148681394905</v>
      </c>
      <c r="L1757" s="26">
        <f t="shared" si="115"/>
        <v>1.7227966601532678</v>
      </c>
      <c r="M1757" s="60">
        <v>39.070389773863326</v>
      </c>
      <c r="N1757" s="61" t="s">
        <v>29</v>
      </c>
      <c r="O1757" s="24">
        <f t="shared" si="116"/>
        <v>0</v>
      </c>
      <c r="P1757" s="163">
        <f t="shared" si="117"/>
        <v>0</v>
      </c>
      <c r="Q1757" s="166">
        <v>9</v>
      </c>
      <c r="R1757" s="166">
        <v>1</v>
      </c>
      <c r="S1757" s="166">
        <v>1</v>
      </c>
      <c r="T1757" s="20"/>
      <c r="U1757" s="20"/>
      <c r="V1757" s="20"/>
      <c r="W1757" s="20"/>
      <c r="X1757" s="20"/>
      <c r="Y1757" s="20"/>
      <c r="AB1757" s="111"/>
      <c r="AI1757" s="111"/>
      <c r="AM1757" s="111"/>
    </row>
    <row r="1758" spans="1:39" x14ac:dyDescent="0.25">
      <c r="A1758" s="10"/>
      <c r="B1758" s="10"/>
      <c r="C1758" s="113" t="s">
        <v>1901</v>
      </c>
      <c r="D1758" s="51" t="s">
        <v>1780</v>
      </c>
      <c r="E1758" s="38" t="s">
        <v>32</v>
      </c>
      <c r="F1758" s="38">
        <v>4</v>
      </c>
      <c r="G1758" s="41">
        <v>0.53578336557059969</v>
      </c>
      <c r="H1758" s="41">
        <v>0.55390183550614913</v>
      </c>
      <c r="I1758" s="57" t="s">
        <v>9</v>
      </c>
      <c r="J1758" s="58">
        <v>3089.8867662399298</v>
      </c>
      <c r="K1758" s="59">
        <v>0.60461148681394905</v>
      </c>
      <c r="L1758" s="26">
        <f t="shared" si="115"/>
        <v>1.6927504405399658</v>
      </c>
      <c r="M1758" s="60">
        <v>38.882951579596877</v>
      </c>
      <c r="N1758" s="61" t="s">
        <v>29</v>
      </c>
      <c r="O1758" s="24">
        <f t="shared" si="116"/>
        <v>0</v>
      </c>
      <c r="P1758" s="163">
        <f t="shared" si="117"/>
        <v>0</v>
      </c>
      <c r="Q1758" s="166">
        <v>10</v>
      </c>
      <c r="R1758" s="166">
        <v>1</v>
      </c>
      <c r="S1758" s="166">
        <v>1</v>
      </c>
      <c r="T1758" s="20"/>
      <c r="U1758" s="20"/>
      <c r="V1758" s="20"/>
      <c r="W1758" s="20"/>
      <c r="X1758" s="20"/>
      <c r="Y1758" s="20"/>
      <c r="AB1758" s="111"/>
      <c r="AI1758" s="111"/>
      <c r="AM1758" s="111"/>
    </row>
    <row r="1759" spans="1:39" x14ac:dyDescent="0.25">
      <c r="A1759" s="10"/>
      <c r="B1759" s="10"/>
      <c r="C1759" s="13"/>
      <c r="D1759" s="66"/>
      <c r="E1759" s="116"/>
      <c r="F1759" s="116"/>
      <c r="G1759" s="81"/>
      <c r="H1759" s="81"/>
      <c r="I1759" s="63"/>
      <c r="J1759" s="64"/>
      <c r="K1759" s="65"/>
      <c r="L1759" s="50"/>
      <c r="M1759" s="73"/>
      <c r="N1759" s="74"/>
      <c r="O1759" s="163"/>
      <c r="P1759" s="163"/>
      <c r="Q1759" s="166"/>
      <c r="R1759" s="166"/>
      <c r="S1759" s="166"/>
      <c r="T1759" s="46"/>
      <c r="U1759" s="46"/>
      <c r="V1759" s="46"/>
      <c r="W1759" s="46"/>
      <c r="X1759" s="46"/>
      <c r="Y1759" s="46"/>
      <c r="Z1759" s="43"/>
      <c r="AA1759" s="43"/>
      <c r="AB1759" s="111"/>
      <c r="AC1759" s="71"/>
      <c r="AD1759" s="43"/>
      <c r="AE1759" s="43"/>
      <c r="AF1759" s="10"/>
      <c r="AG1759" s="10"/>
      <c r="AH1759" s="10"/>
      <c r="AI1759" s="111"/>
      <c r="AJ1759" s="43"/>
      <c r="AK1759" s="43"/>
      <c r="AL1759" s="43"/>
      <c r="AM1759" s="111"/>
    </row>
    <row r="1760" spans="1:39" x14ac:dyDescent="0.25">
      <c r="A1760" s="10"/>
      <c r="B1760" s="10"/>
      <c r="C1760" s="113" t="s">
        <v>1902</v>
      </c>
      <c r="D1760" s="51" t="s">
        <v>1781</v>
      </c>
      <c r="E1760" s="38" t="s">
        <v>30</v>
      </c>
      <c r="F1760" s="38">
        <v>1</v>
      </c>
      <c r="G1760" s="41">
        <v>0.54564803766648395</v>
      </c>
      <c r="H1760" s="41">
        <v>0.57923422342577036</v>
      </c>
      <c r="I1760" s="57" t="s">
        <v>9</v>
      </c>
      <c r="J1760" s="58">
        <v>3089.8867662399298</v>
      </c>
      <c r="K1760" s="59">
        <v>0.60461148681394905</v>
      </c>
      <c r="L1760" s="26">
        <f>G1760*J1760/978</f>
        <v>1.7239168206650874</v>
      </c>
      <c r="M1760" s="60">
        <v>38.354012034711729</v>
      </c>
      <c r="N1760" s="61" t="s">
        <v>29</v>
      </c>
      <c r="O1760" s="24">
        <f t="shared" si="116"/>
        <v>1</v>
      </c>
      <c r="P1760" s="163">
        <f t="shared" si="117"/>
        <v>1</v>
      </c>
      <c r="Q1760" s="166">
        <v>1</v>
      </c>
      <c r="R1760" s="166">
        <v>1</v>
      </c>
      <c r="S1760" s="166">
        <v>1</v>
      </c>
      <c r="T1760" s="27">
        <f>AVERAGE(L1760:L1764)</f>
        <v>1.6939876266520955</v>
      </c>
      <c r="U1760" s="27">
        <f>STDEVA(L1760:L1764)</f>
        <v>3.0765039804635137E-2</v>
      </c>
      <c r="V1760" s="24">
        <f>978*T1760/AA1760</f>
        <v>828.35994943287471</v>
      </c>
      <c r="W1760" s="24">
        <f>978*U1760/AA1760</f>
        <v>15.044104464466582</v>
      </c>
      <c r="X1760" s="27">
        <f>AVERAGE(M1760:M1764)</f>
        <v>38.263374665933185</v>
      </c>
      <c r="Y1760" s="27">
        <f>STDEVA(M1760:M1764)</f>
        <v>0.10997010493347867</v>
      </c>
      <c r="Z1760" s="23">
        <v>20</v>
      </c>
      <c r="AA1760" s="23">
        <v>2</v>
      </c>
      <c r="AB1760" s="111"/>
      <c r="AC1760" s="25">
        <f>SUM(O1760:O1764)</f>
        <v>1</v>
      </c>
      <c r="AD1760" s="25">
        <f>SUM(P1760:P1764)</f>
        <v>1</v>
      </c>
      <c r="AE1760" s="25">
        <f>SUM(R1760:R1764)</f>
        <v>5</v>
      </c>
      <c r="AF1760" s="24">
        <v>1</v>
      </c>
      <c r="AG1760" s="23">
        <v>1</v>
      </c>
      <c r="AH1760" s="23">
        <v>5</v>
      </c>
      <c r="AI1760" s="111"/>
      <c r="AJ1760" s="23">
        <v>1</v>
      </c>
      <c r="AM1760" s="111"/>
    </row>
    <row r="1761" spans="1:39" x14ac:dyDescent="0.25">
      <c r="A1761" s="10"/>
      <c r="B1761" s="10"/>
      <c r="C1761" s="113" t="s">
        <v>1902</v>
      </c>
      <c r="D1761" s="51" t="s">
        <v>1781</v>
      </c>
      <c r="E1761" s="38" t="s">
        <v>30</v>
      </c>
      <c r="F1761" s="38">
        <v>2</v>
      </c>
      <c r="G1761" s="41">
        <v>0.54281908145140823</v>
      </c>
      <c r="H1761" s="41">
        <v>0.58100285933468165</v>
      </c>
      <c r="I1761" s="57" t="s">
        <v>9</v>
      </c>
      <c r="J1761" s="58">
        <v>3089.8867662399298</v>
      </c>
      <c r="K1761" s="59">
        <v>0.60461148681394905</v>
      </c>
      <c r="L1761" s="26">
        <f>G1761*J1761/978</f>
        <v>1.7149790350094283</v>
      </c>
      <c r="M1761" s="60">
        <v>38.188002513743221</v>
      </c>
      <c r="N1761" s="61" t="s">
        <v>29</v>
      </c>
      <c r="O1761" s="24">
        <f t="shared" si="116"/>
        <v>0</v>
      </c>
      <c r="P1761" s="163">
        <f t="shared" si="117"/>
        <v>0</v>
      </c>
      <c r="Q1761" s="166">
        <v>2</v>
      </c>
      <c r="R1761" s="166">
        <v>1</v>
      </c>
      <c r="S1761" s="166">
        <v>1</v>
      </c>
      <c r="T1761" s="20"/>
      <c r="U1761" s="20"/>
      <c r="V1761" s="20"/>
      <c r="W1761" s="20"/>
      <c r="X1761" s="20"/>
      <c r="Y1761" s="20"/>
      <c r="AB1761" s="111"/>
      <c r="AI1761" s="111"/>
      <c r="AM1761" s="111"/>
    </row>
    <row r="1762" spans="1:39" x14ac:dyDescent="0.25">
      <c r="A1762" s="10"/>
      <c r="B1762" s="10"/>
      <c r="C1762" s="113" t="s">
        <v>1902</v>
      </c>
      <c r="D1762" s="51" t="s">
        <v>1781</v>
      </c>
      <c r="E1762" s="38" t="s">
        <v>30</v>
      </c>
      <c r="F1762" s="38">
        <v>3</v>
      </c>
      <c r="G1762" s="41">
        <v>0.52648291629620225</v>
      </c>
      <c r="H1762" s="41">
        <v>0.56171436212891146</v>
      </c>
      <c r="I1762" s="57" t="s">
        <v>9</v>
      </c>
      <c r="J1762" s="58">
        <v>3089.8867662399298</v>
      </c>
      <c r="K1762" s="59">
        <v>0.60461148681394905</v>
      </c>
      <c r="L1762" s="26">
        <f>G1762*J1762/978</f>
        <v>1.6633666622853172</v>
      </c>
      <c r="M1762" s="60">
        <v>38.252590779295083</v>
      </c>
      <c r="N1762" s="61" t="s">
        <v>29</v>
      </c>
      <c r="O1762" s="24">
        <f t="shared" si="116"/>
        <v>0</v>
      </c>
      <c r="P1762" s="163">
        <f t="shared" si="117"/>
        <v>0</v>
      </c>
      <c r="Q1762" s="166">
        <v>3</v>
      </c>
      <c r="R1762" s="166">
        <v>1</v>
      </c>
      <c r="S1762" s="166">
        <v>1</v>
      </c>
      <c r="T1762" s="20"/>
      <c r="U1762" s="20"/>
      <c r="V1762" s="20"/>
      <c r="W1762" s="20"/>
      <c r="X1762" s="20"/>
      <c r="Y1762" s="20"/>
      <c r="AB1762" s="111"/>
      <c r="AI1762" s="111"/>
      <c r="AM1762" s="111"/>
    </row>
    <row r="1763" spans="1:39" x14ac:dyDescent="0.25">
      <c r="A1763" s="10"/>
      <c r="B1763" s="10"/>
      <c r="C1763" s="113" t="s">
        <v>1902</v>
      </c>
      <c r="D1763" s="51" t="s">
        <v>1781</v>
      </c>
      <c r="E1763" s="38" t="s">
        <v>30</v>
      </c>
      <c r="F1763" s="38">
        <v>4</v>
      </c>
      <c r="G1763" s="41">
        <v>0.52487454308902792</v>
      </c>
      <c r="H1763" s="41">
        <v>0.56341100644521569</v>
      </c>
      <c r="I1763" s="57" t="s">
        <v>9</v>
      </c>
      <c r="J1763" s="58">
        <v>3089.8867662399298</v>
      </c>
      <c r="K1763" s="59">
        <v>0.60461148681394905</v>
      </c>
      <c r="L1763" s="26">
        <f>G1763*J1763/978</f>
        <v>1.6582851785552322</v>
      </c>
      <c r="M1763" s="60">
        <v>38.130078156751388</v>
      </c>
      <c r="N1763" s="61" t="s">
        <v>29</v>
      </c>
      <c r="O1763" s="24">
        <f t="shared" si="116"/>
        <v>0</v>
      </c>
      <c r="P1763" s="163">
        <f t="shared" si="117"/>
        <v>0</v>
      </c>
      <c r="Q1763" s="166">
        <v>4</v>
      </c>
      <c r="R1763" s="166">
        <v>1</v>
      </c>
      <c r="S1763" s="166">
        <v>1</v>
      </c>
      <c r="T1763" s="20"/>
      <c r="U1763" s="20"/>
      <c r="V1763" s="20"/>
      <c r="W1763" s="20"/>
      <c r="X1763" s="20"/>
      <c r="Y1763" s="20"/>
      <c r="AB1763" s="111"/>
      <c r="AI1763" s="111"/>
      <c r="AM1763" s="111"/>
    </row>
    <row r="1764" spans="1:39" x14ac:dyDescent="0.25">
      <c r="A1764" s="10"/>
      <c r="B1764" s="10"/>
      <c r="C1764" s="113" t="s">
        <v>1902</v>
      </c>
      <c r="D1764" s="51" t="s">
        <v>1781</v>
      </c>
      <c r="E1764" s="38" t="s">
        <v>30</v>
      </c>
      <c r="F1764" s="38">
        <v>5</v>
      </c>
      <c r="G1764" s="41">
        <v>0.54105019815059452</v>
      </c>
      <c r="H1764" s="41">
        <v>0.57326270740519869</v>
      </c>
      <c r="I1764" s="57" t="s">
        <v>9</v>
      </c>
      <c r="J1764" s="58">
        <v>3089.8867662399298</v>
      </c>
      <c r="K1764" s="59">
        <v>0.60461148681394905</v>
      </c>
      <c r="L1764" s="26">
        <f>G1764*J1764/978</f>
        <v>1.7093904367454127</v>
      </c>
      <c r="M1764" s="60">
        <v>38.392189845164516</v>
      </c>
      <c r="N1764" s="61" t="s">
        <v>29</v>
      </c>
      <c r="O1764" s="24">
        <f t="shared" si="116"/>
        <v>0</v>
      </c>
      <c r="P1764" s="163">
        <f t="shared" si="117"/>
        <v>0</v>
      </c>
      <c r="Q1764" s="166">
        <v>5</v>
      </c>
      <c r="R1764" s="166">
        <v>1</v>
      </c>
      <c r="S1764" s="166">
        <v>1</v>
      </c>
      <c r="T1764" s="20"/>
      <c r="U1764" s="20"/>
      <c r="V1764" s="20"/>
      <c r="W1764" s="20"/>
      <c r="X1764" s="20"/>
      <c r="Y1764" s="20"/>
      <c r="AB1764" s="111"/>
      <c r="AI1764" s="111"/>
      <c r="AM1764" s="111"/>
    </row>
    <row r="1765" spans="1:39" x14ac:dyDescent="0.25">
      <c r="A1765" s="10"/>
      <c r="B1765" s="10"/>
      <c r="C1765" s="13"/>
      <c r="D1765" s="66"/>
      <c r="E1765" s="116"/>
      <c r="F1765" s="116"/>
      <c r="G1765" s="81"/>
      <c r="H1765" s="81"/>
      <c r="I1765" s="63"/>
      <c r="J1765" s="64"/>
      <c r="K1765" s="65"/>
      <c r="L1765" s="50"/>
      <c r="M1765" s="73"/>
      <c r="N1765" s="74"/>
      <c r="O1765" s="111"/>
      <c r="P1765" s="163"/>
      <c r="Q1765" s="166"/>
      <c r="R1765" s="166"/>
      <c r="S1765" s="166"/>
      <c r="T1765" s="46"/>
      <c r="U1765" s="46"/>
      <c r="V1765" s="46"/>
      <c r="W1765" s="46"/>
      <c r="X1765" s="46"/>
      <c r="Y1765" s="46"/>
      <c r="Z1765" s="43"/>
      <c r="AA1765" s="43"/>
      <c r="AB1765" s="111"/>
      <c r="AC1765" s="71"/>
      <c r="AD1765" s="43"/>
      <c r="AE1765" s="43"/>
      <c r="AF1765" s="10"/>
      <c r="AG1765" s="10"/>
      <c r="AH1765" s="10"/>
      <c r="AI1765" s="111"/>
      <c r="AJ1765" s="43"/>
      <c r="AK1765" s="43"/>
      <c r="AL1765" s="43"/>
      <c r="AM1765" s="111"/>
    </row>
    <row r="1766" spans="1:39" x14ac:dyDescent="0.25">
      <c r="A1766" s="10"/>
      <c r="B1766" s="10"/>
      <c r="C1766" s="113" t="s">
        <v>1980</v>
      </c>
      <c r="D1766" s="51" t="s">
        <v>1982</v>
      </c>
      <c r="E1766" s="38" t="s">
        <v>30</v>
      </c>
      <c r="F1766" s="38">
        <v>1</v>
      </c>
      <c r="G1766" s="41">
        <v>0.49944847332723136</v>
      </c>
      <c r="H1766" s="41">
        <v>0.5118189680023062</v>
      </c>
      <c r="I1766" s="57" t="s">
        <v>9</v>
      </c>
      <c r="J1766" s="58">
        <v>3089.8867662399298</v>
      </c>
      <c r="K1766" s="59">
        <v>0.60461148681394905</v>
      </c>
      <c r="L1766" s="26">
        <f>G1766*J1766/978</f>
        <v>1.577954221014876</v>
      </c>
      <c r="M1766" s="60">
        <v>39.057244515582454</v>
      </c>
      <c r="N1766" s="61"/>
      <c r="O1766" s="24">
        <f t="shared" ref="O1766" si="118">IF(D1766=D1765,0,1)</f>
        <v>1</v>
      </c>
      <c r="P1766" s="163">
        <f t="shared" ref="P1766" si="119">IF(F1766=1,1,0)</f>
        <v>1</v>
      </c>
      <c r="Q1766" s="166">
        <v>1</v>
      </c>
      <c r="R1766" s="166">
        <v>1</v>
      </c>
      <c r="S1766" s="166">
        <v>1</v>
      </c>
      <c r="T1766" s="27">
        <f>AVERAGE(L1766:L1771)</f>
        <v>1.5502963100451097</v>
      </c>
      <c r="U1766" s="27">
        <f>STDEVA(L1766:L1771)</f>
        <v>4.937428471081716E-2</v>
      </c>
      <c r="V1766" s="24">
        <f>978*T1766/AA1766</f>
        <v>758.09489561205862</v>
      </c>
      <c r="W1766" s="24">
        <f>978*U1766/AA1766</f>
        <v>24.14402522358959</v>
      </c>
      <c r="X1766" s="27">
        <f>AVERAGE(M1766:M1771)</f>
        <v>39.269691863704978</v>
      </c>
      <c r="Y1766" s="27">
        <f>STDEVA(M1766:M1771)</f>
        <v>0.29599694834540663</v>
      </c>
      <c r="Z1766" s="23">
        <v>20</v>
      </c>
      <c r="AA1766" s="23">
        <v>2</v>
      </c>
      <c r="AB1766" s="111"/>
      <c r="AC1766" s="25">
        <v>1</v>
      </c>
      <c r="AD1766" s="23">
        <v>6</v>
      </c>
      <c r="AE1766" s="23">
        <v>6</v>
      </c>
      <c r="AF1766" s="23">
        <v>1</v>
      </c>
      <c r="AG1766" s="23">
        <v>6</v>
      </c>
      <c r="AH1766" s="23">
        <v>6</v>
      </c>
      <c r="AI1766" s="111"/>
      <c r="AJ1766" s="23">
        <v>1</v>
      </c>
      <c r="AM1766" s="111"/>
    </row>
    <row r="1767" spans="1:39" x14ac:dyDescent="0.25">
      <c r="A1767" s="10"/>
      <c r="B1767" s="10"/>
      <c r="C1767" s="113" t="s">
        <v>1980</v>
      </c>
      <c r="D1767" s="51" t="s">
        <v>2073</v>
      </c>
      <c r="E1767" s="38" t="s">
        <v>31</v>
      </c>
      <c r="F1767" s="38">
        <v>2</v>
      </c>
      <c r="G1767" s="41">
        <v>0.47179805183060747</v>
      </c>
      <c r="H1767" s="41">
        <v>0.48105469732803302</v>
      </c>
      <c r="I1767" s="57" t="s">
        <v>9</v>
      </c>
      <c r="J1767" s="58">
        <v>3089.8867662399298</v>
      </c>
      <c r="K1767" s="59">
        <v>0.60461148681394905</v>
      </c>
      <c r="L1767" s="26">
        <f t="shared" ref="L1767:L1771" si="120">G1767*J1767/978</f>
        <v>1.4905956612363747</v>
      </c>
      <c r="M1767" s="60">
        <v>39.156803051450204</v>
      </c>
      <c r="N1767" s="61"/>
      <c r="O1767" s="24">
        <v>0</v>
      </c>
      <c r="P1767" s="163">
        <v>1</v>
      </c>
      <c r="Q1767" s="166">
        <v>2</v>
      </c>
      <c r="R1767" s="166">
        <v>1</v>
      </c>
      <c r="S1767" s="166">
        <v>1</v>
      </c>
      <c r="T1767" s="20"/>
      <c r="U1767" s="20"/>
      <c r="V1767" s="20"/>
      <c r="W1767" s="20"/>
      <c r="X1767" s="20"/>
      <c r="Y1767" s="20"/>
      <c r="AB1767" s="111"/>
      <c r="AI1767" s="111"/>
      <c r="AM1767" s="111"/>
    </row>
    <row r="1768" spans="1:39" x14ac:dyDescent="0.25">
      <c r="A1768" s="10"/>
      <c r="B1768" s="10"/>
      <c r="C1768" s="113" t="s">
        <v>1980</v>
      </c>
      <c r="D1768" s="51" t="s">
        <v>2074</v>
      </c>
      <c r="E1768" s="38" t="s">
        <v>32</v>
      </c>
      <c r="F1768" s="38">
        <v>3</v>
      </c>
      <c r="G1768" s="41">
        <v>0.50813066975487353</v>
      </c>
      <c r="H1768" s="41">
        <v>0.50025480303725223</v>
      </c>
      <c r="I1768" s="57" t="s">
        <v>9</v>
      </c>
      <c r="J1768" s="58">
        <v>3089.8867662399298</v>
      </c>
      <c r="K1768" s="59">
        <v>0.60461148681394905</v>
      </c>
      <c r="L1768" s="26">
        <f t="shared" si="120"/>
        <v>1.6053846952926543</v>
      </c>
      <c r="M1768" s="60">
        <v>39.843695366570167</v>
      </c>
      <c r="N1768" s="61"/>
      <c r="O1768" s="24">
        <v>0</v>
      </c>
      <c r="P1768" s="163">
        <v>1</v>
      </c>
      <c r="Q1768" s="166">
        <v>3</v>
      </c>
      <c r="R1768" s="166">
        <v>1</v>
      </c>
      <c r="S1768" s="166">
        <v>1</v>
      </c>
      <c r="T1768" s="20"/>
      <c r="U1768" s="20"/>
      <c r="V1768" s="20"/>
      <c r="W1768" s="20"/>
      <c r="X1768" s="20"/>
      <c r="Y1768" s="20"/>
      <c r="AB1768" s="111"/>
      <c r="AI1768" s="111"/>
      <c r="AM1768" s="111"/>
    </row>
    <row r="1769" spans="1:39" x14ac:dyDescent="0.25">
      <c r="A1769" s="10"/>
      <c r="B1769" s="10"/>
      <c r="C1769" s="113" t="s">
        <v>1980</v>
      </c>
      <c r="D1769" s="51" t="s">
        <v>2075</v>
      </c>
      <c r="E1769" s="38" t="s">
        <v>33</v>
      </c>
      <c r="F1769" s="38">
        <v>4</v>
      </c>
      <c r="G1769" s="41">
        <v>0.47516827360378389</v>
      </c>
      <c r="H1769" s="41">
        <v>0.48692062860553009</v>
      </c>
      <c r="I1769" s="57" t="s">
        <v>9</v>
      </c>
      <c r="J1769" s="58">
        <v>3089.8867662399298</v>
      </c>
      <c r="K1769" s="59">
        <v>0.60461148681394905</v>
      </c>
      <c r="L1769" s="26">
        <f t="shared" si="120"/>
        <v>1.501243517735589</v>
      </c>
      <c r="M1769" s="60">
        <v>39.057925634256854</v>
      </c>
      <c r="N1769" s="61"/>
      <c r="O1769" s="24">
        <v>0</v>
      </c>
      <c r="P1769" s="163">
        <v>1</v>
      </c>
      <c r="Q1769" s="166">
        <v>4</v>
      </c>
      <c r="R1769" s="166">
        <v>1</v>
      </c>
      <c r="S1769" s="166">
        <v>1</v>
      </c>
      <c r="T1769" s="20"/>
      <c r="U1769" s="20"/>
      <c r="V1769" s="20"/>
      <c r="W1769" s="20"/>
      <c r="X1769" s="20"/>
      <c r="Y1769" s="20"/>
      <c r="AB1769" s="111"/>
      <c r="AI1769" s="111"/>
      <c r="AM1769" s="111"/>
    </row>
    <row r="1770" spans="1:39" x14ac:dyDescent="0.25">
      <c r="A1770" s="10"/>
      <c r="B1770" s="10"/>
      <c r="C1770" s="113" t="s">
        <v>1980</v>
      </c>
      <c r="D1770" s="51" t="s">
        <v>2076</v>
      </c>
      <c r="E1770" s="38" t="s">
        <v>34</v>
      </c>
      <c r="F1770" s="38">
        <v>5</v>
      </c>
      <c r="G1770" s="41">
        <v>0.50501964207769534</v>
      </c>
      <c r="H1770" s="41">
        <v>0.51114509941579123</v>
      </c>
      <c r="I1770" s="57" t="s">
        <v>9</v>
      </c>
      <c r="J1770" s="58">
        <v>3089.8867662399298</v>
      </c>
      <c r="K1770" s="59">
        <v>0.60461148681394905</v>
      </c>
      <c r="L1770" s="26">
        <f t="shared" si="120"/>
        <v>1.5955557349152318</v>
      </c>
      <c r="M1770" s="60">
        <v>39.302169708811348</v>
      </c>
      <c r="N1770" s="61"/>
      <c r="O1770" s="24">
        <v>0</v>
      </c>
      <c r="P1770" s="163">
        <v>1</v>
      </c>
      <c r="Q1770" s="166">
        <v>5</v>
      </c>
      <c r="R1770" s="166">
        <v>1</v>
      </c>
      <c r="S1770" s="166">
        <v>1</v>
      </c>
      <c r="T1770" s="20"/>
      <c r="U1770" s="20"/>
      <c r="V1770" s="20"/>
      <c r="W1770" s="20"/>
      <c r="X1770" s="20"/>
      <c r="Y1770" s="20"/>
      <c r="AB1770" s="111"/>
      <c r="AI1770" s="111"/>
      <c r="AM1770" s="111"/>
    </row>
    <row r="1771" spans="1:39" x14ac:dyDescent="0.25">
      <c r="A1771" s="10"/>
      <c r="B1771" s="10"/>
      <c r="C1771" s="113" t="s">
        <v>1980</v>
      </c>
      <c r="D1771" s="51" t="s">
        <v>2077</v>
      </c>
      <c r="E1771" s="38" t="s">
        <v>518</v>
      </c>
      <c r="F1771" s="38">
        <v>6</v>
      </c>
      <c r="G1771" s="41">
        <v>0.48460062607290721</v>
      </c>
      <c r="H1771" s="41">
        <v>0.49302035210388317</v>
      </c>
      <c r="I1771" s="57" t="s">
        <v>9</v>
      </c>
      <c r="J1771" s="58">
        <v>3089.8867662399298</v>
      </c>
      <c r="K1771" s="59">
        <v>0.60461148681394905</v>
      </c>
      <c r="L1771" s="26">
        <f t="shared" si="120"/>
        <v>1.5310440300759312</v>
      </c>
      <c r="M1771" s="60">
        <v>39.200312905558832</v>
      </c>
      <c r="N1771" s="61"/>
      <c r="O1771" s="24">
        <v>0</v>
      </c>
      <c r="P1771" s="163">
        <v>1</v>
      </c>
      <c r="Q1771" s="166">
        <v>6</v>
      </c>
      <c r="R1771" s="166">
        <v>1</v>
      </c>
      <c r="S1771" s="166">
        <v>1</v>
      </c>
      <c r="T1771" s="20"/>
      <c r="U1771" s="20"/>
      <c r="V1771" s="20"/>
      <c r="W1771" s="20"/>
      <c r="X1771" s="20"/>
      <c r="Y1771" s="20"/>
      <c r="AB1771" s="111"/>
      <c r="AI1771" s="111"/>
      <c r="AM1771" s="111"/>
    </row>
    <row r="1772" spans="1:39" x14ac:dyDescent="0.25">
      <c r="A1772" s="10"/>
      <c r="B1772" s="10"/>
      <c r="C1772" s="8"/>
      <c r="D1772" s="62"/>
      <c r="E1772" s="116"/>
      <c r="F1772" s="116"/>
      <c r="G1772" s="81"/>
      <c r="H1772" s="81"/>
      <c r="I1772" s="63"/>
      <c r="J1772" s="64"/>
      <c r="K1772" s="65"/>
      <c r="L1772" s="50"/>
      <c r="M1772" s="73"/>
      <c r="N1772" s="74"/>
      <c r="O1772" s="163"/>
      <c r="P1772" s="163"/>
      <c r="Q1772" s="166"/>
      <c r="R1772" s="166"/>
      <c r="S1772" s="166"/>
      <c r="T1772" s="46"/>
      <c r="U1772" s="46"/>
      <c r="V1772" s="46"/>
      <c r="W1772" s="46"/>
      <c r="X1772" s="46"/>
      <c r="Y1772" s="46"/>
      <c r="Z1772" s="43"/>
      <c r="AA1772" s="43"/>
      <c r="AB1772" s="111"/>
      <c r="AC1772" s="71"/>
      <c r="AD1772" s="43"/>
      <c r="AE1772" s="43"/>
      <c r="AF1772" s="10"/>
      <c r="AG1772" s="10"/>
      <c r="AH1772" s="10"/>
      <c r="AI1772" s="111"/>
      <c r="AJ1772" s="43"/>
      <c r="AK1772" s="43"/>
      <c r="AL1772" s="43"/>
      <c r="AM1772" s="111"/>
    </row>
    <row r="1773" spans="1:39" x14ac:dyDescent="0.25">
      <c r="A1773" s="10"/>
      <c r="B1773" s="10"/>
      <c r="C1773" s="2" t="s">
        <v>1771</v>
      </c>
      <c r="D1773" s="39" t="s">
        <v>1782</v>
      </c>
      <c r="E1773" s="38" t="s">
        <v>30</v>
      </c>
      <c r="F1773" s="38">
        <v>1</v>
      </c>
      <c r="G1773" s="41">
        <v>0.50037783756007614</v>
      </c>
      <c r="H1773" s="41">
        <v>0.54136249058827379</v>
      </c>
      <c r="I1773" s="57" t="s">
        <v>9</v>
      </c>
      <c r="J1773" s="58">
        <v>3089.8867662399298</v>
      </c>
      <c r="K1773" s="59">
        <v>0.60461148681394905</v>
      </c>
      <c r="L1773" s="26">
        <f>G1773*J1773/978</f>
        <v>1.5808904482583155</v>
      </c>
      <c r="M1773" s="60">
        <v>37.970785138766992</v>
      </c>
      <c r="N1773" s="61" t="s">
        <v>29</v>
      </c>
      <c r="O1773" s="24">
        <f t="shared" si="116"/>
        <v>1</v>
      </c>
      <c r="P1773" s="163">
        <f t="shared" si="117"/>
        <v>1</v>
      </c>
      <c r="Q1773" s="166">
        <v>1</v>
      </c>
      <c r="R1773" s="166">
        <v>1</v>
      </c>
      <c r="S1773" s="166">
        <v>1</v>
      </c>
      <c r="T1773" s="27">
        <f>AVERAGE(L1773:L1775)</f>
        <v>1.6004628562277461</v>
      </c>
      <c r="U1773" s="27">
        <f>STDEVA(L1773:L1775)</f>
        <v>1.8473700502129837E-2</v>
      </c>
      <c r="V1773" s="24">
        <f>978*T1773/AA1773</f>
        <v>782.62633669536785</v>
      </c>
      <c r="W1773" s="24">
        <f>978*U1773/AA1773</f>
        <v>9.0336395455414902</v>
      </c>
      <c r="X1773" s="27">
        <f>AVERAGE(M1773:M1775)</f>
        <v>38.154072938963679</v>
      </c>
      <c r="Y1773" s="27">
        <f>STDEVA(M1773:M1775)</f>
        <v>0.20501806996318842</v>
      </c>
      <c r="Z1773" s="6">
        <v>32</v>
      </c>
      <c r="AA1773" s="6">
        <v>2</v>
      </c>
      <c r="AB1773" s="111"/>
      <c r="AC1773" s="25">
        <f>SUM(O1773:O1775)</f>
        <v>1</v>
      </c>
      <c r="AD1773" s="25">
        <f>SUM(P1773:P1775)</f>
        <v>1</v>
      </c>
      <c r="AE1773" s="25">
        <f>SUM(R1773:R1775)</f>
        <v>3</v>
      </c>
      <c r="AF1773" s="24">
        <v>1</v>
      </c>
      <c r="AG1773" s="23">
        <v>1</v>
      </c>
      <c r="AH1773" s="23">
        <v>3</v>
      </c>
      <c r="AI1773" s="111"/>
      <c r="AJ1773" s="23">
        <v>1</v>
      </c>
      <c r="AM1773" s="111"/>
    </row>
    <row r="1774" spans="1:39" x14ac:dyDescent="0.25">
      <c r="A1774" s="10"/>
      <c r="B1774" s="10"/>
      <c r="C1774" s="2" t="s">
        <v>1771</v>
      </c>
      <c r="D1774" s="39" t="s">
        <v>1782</v>
      </c>
      <c r="E1774" s="38" t="s">
        <v>30</v>
      </c>
      <c r="F1774" s="38">
        <v>2</v>
      </c>
      <c r="G1774" s="41">
        <v>0.50734509385397708</v>
      </c>
      <c r="H1774" s="41">
        <v>0.53799859145912032</v>
      </c>
      <c r="I1774" s="57" t="s">
        <v>9</v>
      </c>
      <c r="J1774" s="58">
        <v>3089.8867662399298</v>
      </c>
      <c r="K1774" s="59">
        <v>0.60461148681394905</v>
      </c>
      <c r="L1774" s="26">
        <f>G1774*J1774/978</f>
        <v>1.6029027519592627</v>
      </c>
      <c r="M1774" s="60">
        <v>38.375472747350337</v>
      </c>
      <c r="N1774" s="61" t="s">
        <v>29</v>
      </c>
      <c r="O1774" s="24">
        <f t="shared" si="116"/>
        <v>0</v>
      </c>
      <c r="P1774" s="163">
        <f t="shared" si="117"/>
        <v>0</v>
      </c>
      <c r="Q1774" s="166">
        <v>2</v>
      </c>
      <c r="R1774" s="166">
        <v>1</v>
      </c>
      <c r="S1774" s="166">
        <v>1</v>
      </c>
      <c r="T1774" s="20"/>
      <c r="U1774" s="20"/>
      <c r="V1774" s="20"/>
      <c r="W1774" s="20"/>
      <c r="X1774" s="20"/>
      <c r="Y1774" s="20"/>
      <c r="AB1774" s="111"/>
      <c r="AI1774" s="111"/>
      <c r="AM1774" s="111"/>
    </row>
    <row r="1775" spans="1:39" x14ac:dyDescent="0.25">
      <c r="A1775" s="10"/>
      <c r="B1775" s="10"/>
      <c r="C1775" s="2" t="s">
        <v>1771</v>
      </c>
      <c r="D1775" s="39" t="s">
        <v>1782</v>
      </c>
      <c r="E1775" s="38" t="s">
        <v>30</v>
      </c>
      <c r="F1775" s="38">
        <v>3</v>
      </c>
      <c r="G1775" s="41">
        <v>0.51199554871862019</v>
      </c>
      <c r="H1775" s="41">
        <v>0.54997075721608701</v>
      </c>
      <c r="I1775" s="57" t="s">
        <v>9</v>
      </c>
      <c r="J1775" s="58">
        <v>3089.8867662399298</v>
      </c>
      <c r="K1775" s="59">
        <v>0.60461148681394905</v>
      </c>
      <c r="L1775" s="26">
        <f>G1775*J1775/978</f>
        <v>1.6175953684656603</v>
      </c>
      <c r="M1775" s="60">
        <v>38.11596093077371</v>
      </c>
      <c r="N1775" s="61" t="s">
        <v>29</v>
      </c>
      <c r="O1775" s="24">
        <f t="shared" si="116"/>
        <v>0</v>
      </c>
      <c r="P1775" s="163">
        <f t="shared" si="117"/>
        <v>0</v>
      </c>
      <c r="Q1775" s="166">
        <v>3</v>
      </c>
      <c r="R1775" s="166">
        <v>1</v>
      </c>
      <c r="S1775" s="166">
        <v>1</v>
      </c>
      <c r="T1775" s="20"/>
      <c r="U1775" s="20"/>
      <c r="V1775" s="20"/>
      <c r="W1775" s="20"/>
      <c r="X1775" s="20"/>
      <c r="Y1775" s="20"/>
      <c r="AB1775" s="111"/>
      <c r="AI1775" s="111"/>
      <c r="AM1775" s="111"/>
    </row>
    <row r="1776" spans="1:39" x14ac:dyDescent="0.25">
      <c r="A1776" s="10"/>
      <c r="B1776" s="10"/>
      <c r="C1776" s="8"/>
      <c r="D1776" s="66"/>
      <c r="E1776" s="66"/>
      <c r="F1776" s="66"/>
      <c r="G1776" s="81"/>
      <c r="H1776" s="81"/>
      <c r="I1776" s="63"/>
      <c r="J1776" s="64"/>
      <c r="K1776" s="65"/>
      <c r="L1776" s="50"/>
      <c r="M1776" s="73"/>
      <c r="N1776" s="74"/>
      <c r="O1776" s="163"/>
      <c r="P1776" s="163"/>
      <c r="Q1776" s="169"/>
      <c r="R1776" s="169"/>
      <c r="S1776" s="169"/>
      <c r="T1776" s="93"/>
      <c r="U1776" s="93"/>
      <c r="V1776" s="93"/>
      <c r="W1776" s="93"/>
      <c r="X1776" s="93"/>
      <c r="Y1776" s="93"/>
      <c r="Z1776" s="97"/>
      <c r="AA1776" s="97"/>
      <c r="AB1776" s="111"/>
      <c r="AC1776" s="112"/>
      <c r="AD1776" s="112"/>
      <c r="AE1776" s="112"/>
      <c r="AF1776" s="112"/>
      <c r="AG1776" s="112"/>
      <c r="AH1776" s="112"/>
      <c r="AI1776" s="111"/>
      <c r="AJ1776" s="112"/>
      <c r="AK1776" s="112"/>
      <c r="AL1776" s="112"/>
      <c r="AM1776" s="111"/>
    </row>
    <row r="1777" spans="1:39" x14ac:dyDescent="0.25">
      <c r="A1777" s="10"/>
      <c r="B1777" s="10"/>
      <c r="C1777" s="173" t="s">
        <v>1882</v>
      </c>
      <c r="D1777" s="51"/>
      <c r="E1777" s="51"/>
      <c r="F1777" s="51"/>
      <c r="G1777" s="41"/>
      <c r="H1777" s="41"/>
      <c r="I1777" s="23" t="s">
        <v>1949</v>
      </c>
      <c r="J1777" s="25">
        <v>2787.3</v>
      </c>
      <c r="K1777" s="59"/>
      <c r="L1777" s="26">
        <v>1.86</v>
      </c>
      <c r="M1777" s="60"/>
      <c r="N1777" s="176" t="s">
        <v>997</v>
      </c>
      <c r="O1777" s="178"/>
      <c r="P1777" s="163"/>
      <c r="Q1777" s="169"/>
      <c r="R1777" s="169"/>
      <c r="S1777" s="169"/>
      <c r="T1777" s="27">
        <v>1.86</v>
      </c>
      <c r="U1777" s="27">
        <v>0.08</v>
      </c>
      <c r="V1777" s="24">
        <f>978*T1777/AA1777</f>
        <v>909.54000000000008</v>
      </c>
      <c r="W1777" s="24">
        <f>978*U1777/AA1777</f>
        <v>39.119999999999997</v>
      </c>
      <c r="X1777" s="23" t="s">
        <v>5</v>
      </c>
      <c r="Y1777" s="23" t="s">
        <v>5</v>
      </c>
      <c r="Z1777" s="6">
        <v>16</v>
      </c>
      <c r="AA1777" s="6">
        <v>2</v>
      </c>
      <c r="AB1777" s="111"/>
      <c r="AC1777" s="24"/>
      <c r="AD1777" s="24"/>
      <c r="AE1777" s="24"/>
      <c r="AF1777" s="24">
        <v>0</v>
      </c>
      <c r="AG1777" s="24">
        <v>0</v>
      </c>
      <c r="AH1777" s="24">
        <v>0</v>
      </c>
      <c r="AI1777" s="111"/>
      <c r="AJ1777" s="24"/>
      <c r="AK1777" s="24"/>
      <c r="AL1777" s="24">
        <v>1</v>
      </c>
      <c r="AM1777" s="111"/>
    </row>
    <row r="1778" spans="1:39" x14ac:dyDescent="0.25">
      <c r="A1778" s="10"/>
      <c r="B1778" s="10"/>
      <c r="C1778" s="8"/>
      <c r="D1778" s="66"/>
      <c r="E1778" s="66"/>
      <c r="F1778" s="66"/>
      <c r="G1778" s="81"/>
      <c r="H1778" s="81"/>
      <c r="I1778" s="63"/>
      <c r="J1778" s="64"/>
      <c r="K1778" s="65"/>
      <c r="L1778" s="50"/>
      <c r="M1778" s="73"/>
      <c r="N1778" s="74"/>
      <c r="O1778" s="163"/>
      <c r="P1778" s="163"/>
      <c r="Q1778" s="169"/>
      <c r="R1778" s="169"/>
      <c r="S1778" s="169"/>
      <c r="T1778" s="46"/>
      <c r="U1778" s="46"/>
      <c r="V1778" s="46"/>
      <c r="W1778" s="46"/>
      <c r="X1778" s="46"/>
      <c r="Y1778" s="46"/>
      <c r="Z1778" s="17"/>
      <c r="AA1778" s="17"/>
      <c r="AB1778" s="111"/>
      <c r="AC1778" s="111"/>
      <c r="AD1778" s="111"/>
      <c r="AE1778" s="111"/>
      <c r="AF1778" s="111"/>
      <c r="AG1778" s="111"/>
      <c r="AH1778" s="111"/>
      <c r="AI1778" s="111"/>
      <c r="AJ1778" s="111"/>
      <c r="AK1778" s="111"/>
      <c r="AL1778" s="111"/>
      <c r="AM1778" s="111"/>
    </row>
    <row r="1779" spans="1:39" x14ac:dyDescent="0.25">
      <c r="A1779" s="10"/>
      <c r="B1779" s="10"/>
      <c r="C1779" s="113" t="s">
        <v>1903</v>
      </c>
      <c r="D1779" s="51"/>
      <c r="E1779" s="51"/>
      <c r="F1779" s="51"/>
      <c r="G1779" s="41">
        <v>0.75614054273720199</v>
      </c>
      <c r="H1779" s="41">
        <v>0.73079864670714201</v>
      </c>
      <c r="I1779" s="57" t="s">
        <v>1702</v>
      </c>
      <c r="J1779" s="58">
        <v>2030.89</v>
      </c>
      <c r="K1779" s="20">
        <v>0.62109999999999999</v>
      </c>
      <c r="L1779" s="26">
        <v>1.5701859803876601</v>
      </c>
      <c r="M1779" s="60">
        <v>38.578318578253601</v>
      </c>
      <c r="N1779" t="s">
        <v>879</v>
      </c>
      <c r="O1779" s="178">
        <v>1</v>
      </c>
      <c r="P1779" s="71">
        <v>1</v>
      </c>
      <c r="Q1779" s="71"/>
      <c r="R1779" s="71">
        <v>3</v>
      </c>
      <c r="S1779" s="71">
        <v>0</v>
      </c>
      <c r="T1779" s="26">
        <v>1.5701859803876601</v>
      </c>
      <c r="U1779" s="27">
        <v>8.7930414901709001E-3</v>
      </c>
      <c r="V1779" s="24">
        <f>978*T1779/AA1779</f>
        <v>767.82094440956575</v>
      </c>
      <c r="W1779" s="24">
        <f>978*U1779/AA1779</f>
        <v>4.2997972886935703</v>
      </c>
      <c r="X1779" s="60">
        <v>38.578318578253601</v>
      </c>
      <c r="Y1779" s="23" t="s">
        <v>5</v>
      </c>
      <c r="Z1779" s="6">
        <v>16</v>
      </c>
      <c r="AA1779" s="6">
        <v>2</v>
      </c>
      <c r="AB1779" s="111"/>
      <c r="AC1779" s="24">
        <v>1</v>
      </c>
      <c r="AD1779" s="24">
        <v>1</v>
      </c>
      <c r="AE1779" s="24">
        <v>3</v>
      </c>
      <c r="AF1779" s="24">
        <v>0</v>
      </c>
      <c r="AG1779" s="24">
        <v>0</v>
      </c>
      <c r="AH1779" s="24">
        <v>0</v>
      </c>
      <c r="AI1779" s="111"/>
      <c r="AJ1779" s="24"/>
      <c r="AK1779" s="24"/>
      <c r="AL1779" s="24">
        <v>1</v>
      </c>
      <c r="AM1779" s="111"/>
    </row>
    <row r="1780" spans="1:39" x14ac:dyDescent="0.25">
      <c r="A1780" s="10"/>
      <c r="B1780" s="10"/>
      <c r="C1780" s="13"/>
      <c r="D1780" s="66"/>
      <c r="E1780" s="66"/>
      <c r="F1780" s="66"/>
      <c r="G1780" s="81"/>
      <c r="H1780" s="81"/>
      <c r="I1780" s="63"/>
      <c r="J1780" s="64"/>
      <c r="K1780" s="46"/>
      <c r="L1780" s="50"/>
      <c r="M1780" s="73"/>
      <c r="N1780" s="10"/>
      <c r="O1780" s="163"/>
      <c r="P1780" s="71"/>
      <c r="Q1780" s="71"/>
      <c r="R1780" s="71"/>
      <c r="S1780" s="71"/>
      <c r="T1780" s="50"/>
      <c r="U1780" s="48"/>
      <c r="V1780" s="111"/>
      <c r="W1780" s="111"/>
      <c r="X1780" s="73"/>
      <c r="Y1780" s="43"/>
      <c r="Z1780" s="17"/>
      <c r="AA1780" s="17"/>
      <c r="AB1780" s="111"/>
      <c r="AC1780" s="111"/>
      <c r="AD1780" s="111"/>
      <c r="AE1780" s="111"/>
      <c r="AF1780" s="111"/>
      <c r="AG1780" s="111"/>
      <c r="AH1780" s="111"/>
      <c r="AI1780" s="111"/>
      <c r="AJ1780" s="111"/>
      <c r="AK1780" s="111"/>
      <c r="AL1780" s="111"/>
      <c r="AM1780" s="111"/>
    </row>
    <row r="1781" spans="1:39" x14ac:dyDescent="0.25">
      <c r="A1781" s="10"/>
      <c r="B1781" s="10"/>
      <c r="C1781" s="113" t="s">
        <v>1961</v>
      </c>
      <c r="D1781" s="175" t="s">
        <v>1965</v>
      </c>
      <c r="E1781" s="38" t="s">
        <v>30</v>
      </c>
      <c r="F1781" s="52" t="s">
        <v>1971</v>
      </c>
      <c r="G1781" s="41">
        <v>0.50942673206621703</v>
      </c>
      <c r="H1781" s="41">
        <v>0.52097987561445924</v>
      </c>
      <c r="I1781" s="57" t="s">
        <v>9</v>
      </c>
      <c r="J1781" s="58">
        <v>3089.8867662399298</v>
      </c>
      <c r="K1781" s="59">
        <v>0.60461148681394905</v>
      </c>
      <c r="L1781" s="26">
        <f>G1781*J1781/978</f>
        <v>1.6094794660329841</v>
      </c>
      <c r="M1781" s="60">
        <v>39.097618486711795</v>
      </c>
      <c r="N1781" s="61" t="s">
        <v>29</v>
      </c>
      <c r="O1781" s="178">
        <v>1</v>
      </c>
      <c r="P1781" s="71">
        <v>1</v>
      </c>
      <c r="Q1781" s="71">
        <v>1</v>
      </c>
      <c r="R1781" s="71">
        <v>1</v>
      </c>
      <c r="S1781" s="71">
        <v>1</v>
      </c>
      <c r="T1781" s="27">
        <f>AVERAGE(L1781:L1789)</f>
        <v>1.586785892805759</v>
      </c>
      <c r="U1781" s="27">
        <f>STDEVA(L1781:L1789)</f>
        <v>1.907528681368616E-2</v>
      </c>
      <c r="V1781" s="24">
        <f>978*T1781/AA1781</f>
        <v>775.93830158201615</v>
      </c>
      <c r="W1781" s="24">
        <f>978*U1781/AA1781</f>
        <v>9.3278152518925328</v>
      </c>
      <c r="X1781" s="27">
        <f>AVERAGE(M1781:M1789)</f>
        <v>38.747499033825996</v>
      </c>
      <c r="Y1781" s="27">
        <f>STDEVA(M1781:M1789)</f>
        <v>0.17098461322834499</v>
      </c>
      <c r="Z1781" s="6"/>
      <c r="AA1781" s="6">
        <v>2</v>
      </c>
      <c r="AB1781" s="111"/>
      <c r="AC1781" s="24">
        <v>1</v>
      </c>
      <c r="AD1781" s="24">
        <v>3</v>
      </c>
      <c r="AE1781" s="24">
        <v>9</v>
      </c>
      <c r="AF1781" s="24">
        <v>1</v>
      </c>
      <c r="AG1781" s="24">
        <v>3</v>
      </c>
      <c r="AH1781" s="24">
        <v>9</v>
      </c>
      <c r="AI1781" s="111"/>
      <c r="AJ1781" s="24">
        <v>1</v>
      </c>
      <c r="AK1781" s="24"/>
      <c r="AL1781" s="24"/>
      <c r="AM1781" s="111"/>
    </row>
    <row r="1782" spans="1:39" x14ac:dyDescent="0.25">
      <c r="A1782" s="10"/>
      <c r="B1782" s="10"/>
      <c r="C1782" s="113" t="s">
        <v>1961</v>
      </c>
      <c r="D1782" s="175" t="s">
        <v>1965</v>
      </c>
      <c r="E1782" s="38" t="s">
        <v>30</v>
      </c>
      <c r="F1782" s="52" t="s">
        <v>1972</v>
      </c>
      <c r="G1782" s="41">
        <v>0.5066251178380643</v>
      </c>
      <c r="H1782" s="41">
        <v>0.52510195084316102</v>
      </c>
      <c r="I1782" s="57" t="s">
        <v>9</v>
      </c>
      <c r="J1782" s="58">
        <v>3089.8867662399298</v>
      </c>
      <c r="K1782" s="59">
        <v>0.60461148681394905</v>
      </c>
      <c r="L1782" s="26">
        <f t="shared" ref="L1782:L1795" si="121">G1782*J1782/978</f>
        <v>1.6006280644709405</v>
      </c>
      <c r="M1782" s="60">
        <v>38.832000826086436</v>
      </c>
      <c r="N1782" s="61" t="s">
        <v>29</v>
      </c>
      <c r="O1782" s="178">
        <v>0</v>
      </c>
      <c r="P1782" s="71">
        <v>0</v>
      </c>
      <c r="Q1782" s="71">
        <v>2</v>
      </c>
      <c r="R1782" s="71">
        <v>1</v>
      </c>
      <c r="S1782" s="71">
        <v>1</v>
      </c>
      <c r="T1782" s="26"/>
      <c r="U1782" s="27"/>
      <c r="V1782" s="24"/>
      <c r="W1782" s="24"/>
      <c r="X1782" s="60"/>
      <c r="Z1782" s="6"/>
      <c r="AA1782" s="6"/>
      <c r="AB1782" s="111"/>
      <c r="AC1782" s="24"/>
      <c r="AD1782" s="24"/>
      <c r="AE1782" s="24"/>
      <c r="AF1782" s="24"/>
      <c r="AG1782" s="24"/>
      <c r="AH1782" s="24"/>
      <c r="AI1782" s="111"/>
      <c r="AJ1782" s="24"/>
      <c r="AK1782" s="24"/>
      <c r="AL1782" s="24"/>
      <c r="AM1782" s="111"/>
    </row>
    <row r="1783" spans="1:39" x14ac:dyDescent="0.25">
      <c r="A1783" s="10"/>
      <c r="B1783" s="10"/>
      <c r="C1783" s="113" t="s">
        <v>1961</v>
      </c>
      <c r="D1783" s="175" t="s">
        <v>1965</v>
      </c>
      <c r="E1783" s="38" t="s">
        <v>30</v>
      </c>
      <c r="F1783" s="52" t="s">
        <v>1973</v>
      </c>
      <c r="G1783" s="41">
        <v>0.50497436608008861</v>
      </c>
      <c r="H1783" s="41">
        <v>0.5273004963726613</v>
      </c>
      <c r="I1783" s="57" t="s">
        <v>9</v>
      </c>
      <c r="J1783" s="58">
        <v>3089.8867662399298</v>
      </c>
      <c r="K1783" s="59">
        <v>0.60461148681394905</v>
      </c>
      <c r="L1783" s="26">
        <f t="shared" si="121"/>
        <v>1.5954126902262409</v>
      </c>
      <c r="M1783" s="60">
        <v>38.683772983700891</v>
      </c>
      <c r="N1783" s="61" t="s">
        <v>29</v>
      </c>
      <c r="O1783" s="178">
        <v>0</v>
      </c>
      <c r="P1783" s="71">
        <v>0</v>
      </c>
      <c r="Q1783" s="71">
        <v>3</v>
      </c>
      <c r="R1783" s="71">
        <v>1</v>
      </c>
      <c r="S1783" s="71">
        <v>1</v>
      </c>
      <c r="T1783" s="26"/>
      <c r="U1783" s="27"/>
      <c r="V1783" s="24"/>
      <c r="W1783" s="24"/>
      <c r="X1783" s="60"/>
      <c r="Z1783" s="6"/>
      <c r="AA1783" s="6"/>
      <c r="AB1783" s="111"/>
      <c r="AC1783" s="24"/>
      <c r="AD1783" s="24"/>
      <c r="AE1783" s="24"/>
      <c r="AF1783" s="24"/>
      <c r="AG1783" s="24"/>
      <c r="AH1783" s="24"/>
      <c r="AI1783" s="111"/>
      <c r="AJ1783" s="24"/>
      <c r="AK1783" s="24"/>
      <c r="AL1783" s="24"/>
      <c r="AM1783" s="111"/>
    </row>
    <row r="1784" spans="1:39" x14ac:dyDescent="0.25">
      <c r="A1784" s="10"/>
      <c r="B1784" s="10"/>
      <c r="C1784" s="113" t="s">
        <v>1961</v>
      </c>
      <c r="D1784" s="175" t="s">
        <v>1965</v>
      </c>
      <c r="E1784" s="38" t="s">
        <v>31</v>
      </c>
      <c r="F1784" s="52" t="s">
        <v>1971</v>
      </c>
      <c r="G1784" s="41">
        <v>0.50994295881521789</v>
      </c>
      <c r="H1784" s="41">
        <v>0.52740129640542133</v>
      </c>
      <c r="I1784" s="57" t="s">
        <v>9</v>
      </c>
      <c r="J1784" s="58">
        <v>3089.8867662399298</v>
      </c>
      <c r="K1784" s="59">
        <v>0.60461148681394905</v>
      </c>
      <c r="L1784" s="26">
        <f t="shared" si="121"/>
        <v>1.6111104294277867</v>
      </c>
      <c r="M1784" s="60">
        <v>38.874900181693718</v>
      </c>
      <c r="N1784" s="61" t="s">
        <v>29</v>
      </c>
      <c r="O1784" s="178">
        <v>0</v>
      </c>
      <c r="P1784" s="71">
        <v>1</v>
      </c>
      <c r="Q1784" s="71">
        <v>4</v>
      </c>
      <c r="R1784" s="71">
        <v>1</v>
      </c>
      <c r="S1784" s="71">
        <v>1</v>
      </c>
      <c r="T1784" s="26"/>
      <c r="U1784" s="27"/>
      <c r="V1784" s="24"/>
      <c r="W1784" s="24"/>
      <c r="X1784" s="60"/>
      <c r="Z1784" s="6"/>
      <c r="AA1784" s="6"/>
      <c r="AB1784" s="111"/>
      <c r="AC1784" s="24"/>
      <c r="AD1784" s="24"/>
      <c r="AE1784" s="24"/>
      <c r="AF1784" s="24"/>
      <c r="AG1784" s="24"/>
      <c r="AH1784" s="24"/>
      <c r="AI1784" s="111"/>
      <c r="AJ1784" s="24"/>
      <c r="AK1784" s="24"/>
      <c r="AL1784" s="24"/>
      <c r="AM1784" s="111"/>
    </row>
    <row r="1785" spans="1:39" x14ac:dyDescent="0.25">
      <c r="A1785" s="10"/>
      <c r="B1785" s="10"/>
      <c r="C1785" s="113" t="s">
        <v>1961</v>
      </c>
      <c r="D1785" s="175" t="s">
        <v>1965</v>
      </c>
      <c r="E1785" s="38" t="s">
        <v>31</v>
      </c>
      <c r="F1785" s="52" t="s">
        <v>1972</v>
      </c>
      <c r="G1785" s="41">
        <v>0.4996952431429707</v>
      </c>
      <c r="H1785" s="41">
        <v>0.52466602396364137</v>
      </c>
      <c r="I1785" s="57" t="s">
        <v>9</v>
      </c>
      <c r="J1785" s="58">
        <v>3089.8867662399298</v>
      </c>
      <c r="K1785" s="59">
        <v>0.60461148681394905</v>
      </c>
      <c r="L1785" s="26">
        <f t="shared" si="121"/>
        <v>1.5787338639473509</v>
      </c>
      <c r="M1785" s="60">
        <v>38.573902237616956</v>
      </c>
      <c r="N1785" s="61" t="s">
        <v>29</v>
      </c>
      <c r="O1785" s="178">
        <v>0</v>
      </c>
      <c r="P1785" s="71">
        <v>0</v>
      </c>
      <c r="Q1785" s="71">
        <v>5</v>
      </c>
      <c r="R1785" s="71">
        <v>1</v>
      </c>
      <c r="S1785" s="71">
        <v>1</v>
      </c>
      <c r="T1785" s="26"/>
      <c r="U1785" s="27"/>
      <c r="V1785" s="24"/>
      <c r="W1785" s="24"/>
      <c r="X1785" s="60"/>
      <c r="Z1785" s="6"/>
      <c r="AA1785" s="6"/>
      <c r="AB1785" s="111"/>
      <c r="AC1785" s="24"/>
      <c r="AD1785" s="24"/>
      <c r="AE1785" s="24"/>
      <c r="AF1785" s="24"/>
      <c r="AG1785" s="24"/>
      <c r="AH1785" s="24"/>
      <c r="AI1785" s="111"/>
      <c r="AJ1785" s="24"/>
      <c r="AK1785" s="24"/>
      <c r="AL1785" s="24"/>
      <c r="AM1785" s="111"/>
    </row>
    <row r="1786" spans="1:39" x14ac:dyDescent="0.25">
      <c r="A1786" s="10"/>
      <c r="B1786" s="10"/>
      <c r="C1786" s="113" t="s">
        <v>1961</v>
      </c>
      <c r="D1786" s="175" t="s">
        <v>1965</v>
      </c>
      <c r="E1786" s="38" t="s">
        <v>31</v>
      </c>
      <c r="F1786" s="52" t="s">
        <v>1973</v>
      </c>
      <c r="G1786" s="41">
        <v>0.50153484771641355</v>
      </c>
      <c r="H1786" s="41">
        <v>0.52573197786391679</v>
      </c>
      <c r="I1786" s="57" t="s">
        <v>9</v>
      </c>
      <c r="J1786" s="58">
        <v>3089.8867662399298</v>
      </c>
      <c r="K1786" s="59">
        <v>0.60461148681394905</v>
      </c>
      <c r="L1786" s="26">
        <f t="shared" si="121"/>
        <v>1.5845458985348719</v>
      </c>
      <c r="M1786" s="60">
        <v>38.606789019871378</v>
      </c>
      <c r="N1786" s="61" t="s">
        <v>29</v>
      </c>
      <c r="O1786" s="178">
        <v>0</v>
      </c>
      <c r="P1786" s="71">
        <v>0</v>
      </c>
      <c r="Q1786" s="71">
        <v>6</v>
      </c>
      <c r="R1786" s="71">
        <v>1</v>
      </c>
      <c r="S1786" s="71">
        <v>1</v>
      </c>
      <c r="T1786" s="26"/>
      <c r="U1786" s="27"/>
      <c r="V1786" s="24"/>
      <c r="W1786" s="24"/>
      <c r="X1786" s="60"/>
      <c r="Z1786" s="6"/>
      <c r="AA1786" s="6"/>
      <c r="AB1786" s="111"/>
      <c r="AC1786" s="24"/>
      <c r="AD1786" s="24"/>
      <c r="AE1786" s="24"/>
      <c r="AF1786" s="24"/>
      <c r="AG1786" s="24"/>
      <c r="AH1786" s="24"/>
      <c r="AI1786" s="111"/>
      <c r="AJ1786" s="24"/>
      <c r="AK1786" s="24"/>
      <c r="AL1786" s="24"/>
      <c r="AM1786" s="111"/>
    </row>
    <row r="1787" spans="1:39" x14ac:dyDescent="0.25">
      <c r="A1787" s="10"/>
      <c r="B1787" s="10"/>
      <c r="C1787" s="113" t="s">
        <v>1961</v>
      </c>
      <c r="D1787" s="175" t="s">
        <v>1965</v>
      </c>
      <c r="E1787" s="38" t="s">
        <v>32</v>
      </c>
      <c r="F1787" s="52" t="s">
        <v>1971</v>
      </c>
      <c r="G1787" s="41">
        <v>0.49172997144550395</v>
      </c>
      <c r="H1787" s="41">
        <v>0.51572937818192521</v>
      </c>
      <c r="I1787" s="57" t="s">
        <v>9</v>
      </c>
      <c r="J1787" s="58">
        <v>3089.8867662399298</v>
      </c>
      <c r="K1787" s="59">
        <v>0.60461148681394905</v>
      </c>
      <c r="L1787" s="26">
        <f t="shared" si="121"/>
        <v>1.5535684369458089</v>
      </c>
      <c r="M1787" s="60">
        <v>38.596116433127762</v>
      </c>
      <c r="N1787" s="61" t="s">
        <v>29</v>
      </c>
      <c r="O1787" s="178">
        <v>0</v>
      </c>
      <c r="P1787" s="71">
        <v>1</v>
      </c>
      <c r="Q1787" s="71">
        <v>7</v>
      </c>
      <c r="R1787" s="71">
        <v>1</v>
      </c>
      <c r="S1787" s="71">
        <v>1</v>
      </c>
      <c r="T1787" s="26"/>
      <c r="U1787" s="27"/>
      <c r="V1787" s="24"/>
      <c r="W1787" s="24"/>
      <c r="X1787" s="60"/>
      <c r="Z1787" s="6"/>
      <c r="AA1787" s="6"/>
      <c r="AB1787" s="111"/>
      <c r="AC1787" s="24"/>
      <c r="AD1787" s="24"/>
      <c r="AE1787" s="24"/>
      <c r="AF1787" s="24"/>
      <c r="AG1787" s="24"/>
      <c r="AH1787" s="24"/>
      <c r="AI1787" s="111"/>
      <c r="AJ1787" s="24"/>
      <c r="AK1787" s="24"/>
      <c r="AL1787" s="24"/>
      <c r="AM1787" s="111"/>
    </row>
    <row r="1788" spans="1:39" x14ac:dyDescent="0.25">
      <c r="A1788" s="10"/>
      <c r="B1788" s="10"/>
      <c r="C1788" s="113" t="s">
        <v>1961</v>
      </c>
      <c r="D1788" s="175" t="s">
        <v>1965</v>
      </c>
      <c r="E1788" s="38" t="s">
        <v>32</v>
      </c>
      <c r="F1788" s="52" t="s">
        <v>1972</v>
      </c>
      <c r="G1788" s="41">
        <v>0.49695785039781953</v>
      </c>
      <c r="H1788" s="41">
        <v>0.51581791244226238</v>
      </c>
      <c r="I1788" s="57" t="s">
        <v>9</v>
      </c>
      <c r="J1788" s="58">
        <v>3089.8867662399298</v>
      </c>
      <c r="K1788" s="59">
        <v>0.60461148681394905</v>
      </c>
      <c r="L1788" s="26">
        <f t="shared" si="121"/>
        <v>1.5700853633162224</v>
      </c>
      <c r="M1788" s="60">
        <v>38.803604835439401</v>
      </c>
      <c r="N1788" s="61" t="s">
        <v>29</v>
      </c>
      <c r="O1788" s="178">
        <v>0</v>
      </c>
      <c r="P1788" s="71">
        <v>0</v>
      </c>
      <c r="Q1788" s="71">
        <v>8</v>
      </c>
      <c r="R1788" s="71">
        <v>1</v>
      </c>
      <c r="S1788" s="71">
        <v>1</v>
      </c>
      <c r="T1788" s="26"/>
      <c r="U1788" s="27"/>
      <c r="V1788" s="24"/>
      <c r="W1788" s="24"/>
      <c r="X1788" s="60"/>
      <c r="Z1788" s="6"/>
      <c r="AA1788" s="6"/>
      <c r="AB1788" s="111"/>
      <c r="AC1788" s="24"/>
      <c r="AD1788" s="24"/>
      <c r="AE1788" s="24"/>
      <c r="AF1788" s="24"/>
      <c r="AG1788" s="24"/>
      <c r="AH1788" s="24"/>
      <c r="AI1788" s="111"/>
      <c r="AJ1788" s="24"/>
      <c r="AK1788" s="24"/>
      <c r="AL1788" s="24"/>
      <c r="AM1788" s="111"/>
    </row>
    <row r="1789" spans="1:39" x14ac:dyDescent="0.25">
      <c r="A1789" s="10"/>
      <c r="B1789" s="10"/>
      <c r="C1789" s="113" t="s">
        <v>1961</v>
      </c>
      <c r="D1789" s="175" t="s">
        <v>1965</v>
      </c>
      <c r="E1789" s="38" t="s">
        <v>32</v>
      </c>
      <c r="F1789" s="52" t="s">
        <v>1973</v>
      </c>
      <c r="G1789" s="41">
        <v>0.49930749732145185</v>
      </c>
      <c r="H1789" s="41">
        <v>0.52203631185475252</v>
      </c>
      <c r="I1789" s="57" t="s">
        <v>9</v>
      </c>
      <c r="J1789" s="58">
        <v>3089.8867662399298</v>
      </c>
      <c r="K1789" s="59">
        <v>0.60461148681394905</v>
      </c>
      <c r="L1789" s="26">
        <f t="shared" si="121"/>
        <v>1.577508822349625</v>
      </c>
      <c r="M1789" s="60">
        <v>38.658786300185668</v>
      </c>
      <c r="N1789" s="61" t="s">
        <v>29</v>
      </c>
      <c r="O1789" s="178">
        <v>0</v>
      </c>
      <c r="P1789" s="71">
        <v>0</v>
      </c>
      <c r="Q1789" s="71">
        <v>9</v>
      </c>
      <c r="R1789" s="71">
        <v>1</v>
      </c>
      <c r="S1789" s="71">
        <v>1</v>
      </c>
      <c r="T1789" s="26"/>
      <c r="U1789" s="27"/>
      <c r="V1789" s="24"/>
      <c r="W1789" s="24"/>
      <c r="X1789" s="60"/>
      <c r="Z1789" s="6"/>
      <c r="AA1789" s="6"/>
      <c r="AB1789" s="111"/>
      <c r="AC1789" s="24"/>
      <c r="AD1789" s="24"/>
      <c r="AE1789" s="24"/>
      <c r="AF1789" s="24"/>
      <c r="AG1789" s="24"/>
      <c r="AH1789" s="24"/>
      <c r="AI1789" s="111"/>
      <c r="AJ1789" s="24"/>
      <c r="AK1789" s="24"/>
      <c r="AL1789" s="24"/>
      <c r="AM1789" s="111"/>
    </row>
    <row r="1790" spans="1:39" x14ac:dyDescent="0.25">
      <c r="A1790" s="10"/>
      <c r="B1790" s="10"/>
      <c r="C1790" s="13"/>
      <c r="D1790" s="184"/>
      <c r="E1790" s="116"/>
      <c r="F1790" s="171"/>
      <c r="G1790" s="81"/>
      <c r="H1790" s="81"/>
      <c r="I1790" s="63"/>
      <c r="J1790" s="64"/>
      <c r="K1790" s="65"/>
      <c r="L1790" s="50"/>
      <c r="M1790" s="73"/>
      <c r="N1790" s="74"/>
      <c r="O1790" s="163"/>
      <c r="P1790" s="71"/>
      <c r="Q1790" s="71"/>
      <c r="R1790" s="71"/>
      <c r="S1790" s="71"/>
      <c r="T1790" s="50"/>
      <c r="U1790" s="48"/>
      <c r="V1790" s="111"/>
      <c r="W1790" s="111"/>
      <c r="X1790" s="73"/>
      <c r="Y1790" s="43"/>
      <c r="Z1790" s="17"/>
      <c r="AA1790" s="17"/>
      <c r="AB1790" s="111"/>
      <c r="AC1790" s="111"/>
      <c r="AD1790" s="111"/>
      <c r="AE1790" s="111"/>
      <c r="AF1790" s="111"/>
      <c r="AG1790" s="111"/>
      <c r="AH1790" s="111"/>
      <c r="AI1790" s="111"/>
      <c r="AJ1790" s="111"/>
      <c r="AK1790" s="111"/>
      <c r="AL1790" s="111"/>
      <c r="AM1790" s="111"/>
    </row>
    <row r="1791" spans="1:39" x14ac:dyDescent="0.25">
      <c r="A1791" s="10"/>
      <c r="B1791" s="10"/>
      <c r="C1791" s="113" t="s">
        <v>1978</v>
      </c>
      <c r="D1791" s="175" t="s">
        <v>1986</v>
      </c>
      <c r="E1791" s="38" t="s">
        <v>30</v>
      </c>
      <c r="F1791" s="52" t="s">
        <v>1971</v>
      </c>
      <c r="G1791" s="41">
        <v>0.65</v>
      </c>
      <c r="H1791" s="41">
        <v>0.62402328299999998</v>
      </c>
      <c r="I1791" s="57" t="s">
        <v>9</v>
      </c>
      <c r="J1791" s="58">
        <v>3089.8867662399298</v>
      </c>
      <c r="K1791" s="59">
        <v>0.60461148681394905</v>
      </c>
      <c r="L1791" s="26">
        <f t="shared" si="121"/>
        <v>2.0536057239835936</v>
      </c>
      <c r="M1791" s="60">
        <v>40.330484439515345</v>
      </c>
      <c r="N1791" s="61" t="s">
        <v>29</v>
      </c>
      <c r="O1791" s="178">
        <v>1</v>
      </c>
      <c r="P1791" s="71">
        <v>1</v>
      </c>
      <c r="Q1791" s="71">
        <v>1</v>
      </c>
      <c r="R1791" s="71">
        <v>1</v>
      </c>
      <c r="S1791" s="71">
        <v>1</v>
      </c>
      <c r="T1791" s="27">
        <f>AVERAGE(L1791:L1795)</f>
        <v>1.9854788939787913</v>
      </c>
      <c r="U1791" s="27">
        <f>STDEVA(L1791:L1795)</f>
        <v>3.9136126878278853E-2</v>
      </c>
      <c r="V1791" s="24">
        <f>978*T1791/AA1791</f>
        <v>970.89917915562899</v>
      </c>
      <c r="W1791" s="24">
        <f>978*U1791/AA1791</f>
        <v>19.137566043478358</v>
      </c>
      <c r="X1791" s="27">
        <f>AVERAGE(M1791:M1795)</f>
        <v>39.954324047266297</v>
      </c>
      <c r="Y1791" s="27">
        <f>STDEVA(M1791:M1795)</f>
        <v>0.23441084104886192</v>
      </c>
      <c r="Z1791" s="6">
        <v>30</v>
      </c>
      <c r="AA1791" s="6">
        <v>2</v>
      </c>
      <c r="AB1791" s="111"/>
      <c r="AC1791" s="24">
        <v>1</v>
      </c>
      <c r="AD1791" s="24">
        <v>5</v>
      </c>
      <c r="AE1791" s="24">
        <v>5</v>
      </c>
      <c r="AF1791" s="24">
        <v>1</v>
      </c>
      <c r="AG1791" s="24">
        <v>5</v>
      </c>
      <c r="AH1791" s="24">
        <v>5</v>
      </c>
      <c r="AI1791" s="111"/>
      <c r="AJ1791" s="24">
        <v>1</v>
      </c>
      <c r="AK1791" s="24"/>
      <c r="AL1791" s="24"/>
      <c r="AM1791" s="111"/>
    </row>
    <row r="1792" spans="1:39" x14ac:dyDescent="0.25">
      <c r="A1792" s="10"/>
      <c r="B1792" s="10"/>
      <c r="C1792" s="113" t="s">
        <v>1978</v>
      </c>
      <c r="D1792" s="175" t="s">
        <v>1986</v>
      </c>
      <c r="E1792" s="38" t="s">
        <v>31</v>
      </c>
      <c r="F1792" s="52" t="s">
        <v>1972</v>
      </c>
      <c r="G1792" s="41">
        <v>0.627</v>
      </c>
      <c r="H1792" s="41">
        <v>0.61523858600000003</v>
      </c>
      <c r="I1792" s="57" t="s">
        <v>9</v>
      </c>
      <c r="J1792" s="58">
        <v>3089.8867662399298</v>
      </c>
      <c r="K1792" s="59">
        <v>0.60461148681394905</v>
      </c>
      <c r="L1792" s="26">
        <f t="shared" si="121"/>
        <v>1.9809396752887893</v>
      </c>
      <c r="M1792" s="60">
        <v>39.908131162466489</v>
      </c>
      <c r="N1792" s="61" t="s">
        <v>29</v>
      </c>
      <c r="O1792" s="178">
        <v>0</v>
      </c>
      <c r="P1792" s="71">
        <v>1</v>
      </c>
      <c r="Q1792" s="71">
        <v>2</v>
      </c>
      <c r="R1792" s="71">
        <v>1</v>
      </c>
      <c r="S1792" s="71">
        <v>1</v>
      </c>
      <c r="T1792" s="26"/>
      <c r="U1792" s="27"/>
      <c r="V1792" s="24"/>
      <c r="W1792" s="24"/>
      <c r="X1792" s="60"/>
      <c r="Z1792" s="6"/>
      <c r="AA1792" s="6"/>
      <c r="AB1792" s="111"/>
      <c r="AC1792" s="24"/>
      <c r="AD1792" s="24"/>
      <c r="AE1792" s="24"/>
      <c r="AF1792" s="24"/>
      <c r="AG1792" s="24"/>
      <c r="AH1792" s="24"/>
      <c r="AI1792" s="111"/>
      <c r="AJ1792" s="24"/>
      <c r="AK1792" s="24"/>
      <c r="AL1792" s="24"/>
      <c r="AM1792" s="111"/>
    </row>
    <row r="1793" spans="1:39" x14ac:dyDescent="0.25">
      <c r="A1793" s="10"/>
      <c r="B1793" s="10"/>
      <c r="C1793" s="113" t="s">
        <v>1978</v>
      </c>
      <c r="D1793" s="175" t="s">
        <v>1986</v>
      </c>
      <c r="E1793" s="38" t="s">
        <v>32</v>
      </c>
      <c r="F1793" s="52" t="s">
        <v>1973</v>
      </c>
      <c r="G1793" s="41">
        <v>0.624</v>
      </c>
      <c r="H1793" s="41">
        <v>0.61935421300000004</v>
      </c>
      <c r="I1793" s="57" t="s">
        <v>9</v>
      </c>
      <c r="J1793" s="58">
        <v>3089.8867662399298</v>
      </c>
      <c r="K1793" s="59">
        <v>0.60461148681394905</v>
      </c>
      <c r="L1793" s="26">
        <f t="shared" si="121"/>
        <v>1.9714614950242497</v>
      </c>
      <c r="M1793" s="60">
        <v>39.684942457334252</v>
      </c>
      <c r="N1793" s="61" t="s">
        <v>29</v>
      </c>
      <c r="O1793" s="178">
        <v>0</v>
      </c>
      <c r="P1793" s="71">
        <v>1</v>
      </c>
      <c r="Q1793" s="71">
        <v>3</v>
      </c>
      <c r="R1793" s="71">
        <v>1</v>
      </c>
      <c r="S1793" s="71">
        <v>1</v>
      </c>
      <c r="T1793" s="26"/>
      <c r="U1793" s="27"/>
      <c r="V1793" s="24"/>
      <c r="W1793" s="24"/>
      <c r="X1793" s="60"/>
      <c r="Z1793" s="6"/>
      <c r="AA1793" s="6"/>
      <c r="AB1793" s="111"/>
      <c r="AC1793" s="24"/>
      <c r="AD1793" s="24"/>
      <c r="AE1793" s="24"/>
      <c r="AF1793" s="24"/>
      <c r="AG1793" s="24"/>
      <c r="AH1793" s="24"/>
      <c r="AI1793" s="111"/>
      <c r="AJ1793" s="24"/>
      <c r="AK1793" s="24"/>
      <c r="AL1793" s="24"/>
      <c r="AM1793" s="111"/>
    </row>
    <row r="1794" spans="1:39" x14ac:dyDescent="0.25">
      <c r="A1794" s="10"/>
      <c r="B1794" s="10"/>
      <c r="C1794" s="113" t="s">
        <v>1978</v>
      </c>
      <c r="D1794" s="175" t="s">
        <v>1986</v>
      </c>
      <c r="E1794" s="38" t="s">
        <v>33</v>
      </c>
      <c r="F1794" s="52" t="s">
        <v>2018</v>
      </c>
      <c r="G1794" s="41">
        <v>0.622</v>
      </c>
      <c r="H1794" s="41">
        <v>0.608901044</v>
      </c>
      <c r="I1794" s="57" t="s">
        <v>9</v>
      </c>
      <c r="J1794" s="58">
        <v>3089.8867662399298</v>
      </c>
      <c r="K1794" s="59">
        <v>0.60461148681394905</v>
      </c>
      <c r="L1794" s="26">
        <f t="shared" si="121"/>
        <v>1.9651427081812232</v>
      </c>
      <c r="M1794" s="60">
        <v>39.953709183180685</v>
      </c>
      <c r="N1794" s="61" t="s">
        <v>29</v>
      </c>
      <c r="O1794" s="178">
        <v>0</v>
      </c>
      <c r="P1794" s="71">
        <v>1</v>
      </c>
      <c r="Q1794" s="71">
        <v>4</v>
      </c>
      <c r="R1794" s="71">
        <v>1</v>
      </c>
      <c r="S1794" s="71">
        <v>1</v>
      </c>
      <c r="T1794" s="26"/>
      <c r="U1794" s="27"/>
      <c r="V1794" s="24"/>
      <c r="W1794" s="24"/>
      <c r="X1794" s="60"/>
      <c r="Z1794" s="6"/>
      <c r="AA1794" s="6"/>
      <c r="AB1794" s="111"/>
      <c r="AC1794" s="24"/>
      <c r="AD1794" s="24"/>
      <c r="AE1794" s="24"/>
      <c r="AF1794" s="24"/>
      <c r="AG1794" s="24"/>
      <c r="AH1794" s="24"/>
      <c r="AI1794" s="111"/>
      <c r="AJ1794" s="24"/>
      <c r="AK1794" s="24"/>
      <c r="AL1794" s="24"/>
      <c r="AM1794" s="111"/>
    </row>
    <row r="1795" spans="1:39" x14ac:dyDescent="0.25">
      <c r="A1795" s="10"/>
      <c r="B1795" s="10"/>
      <c r="C1795" s="113" t="s">
        <v>1978</v>
      </c>
      <c r="D1795" s="175" t="s">
        <v>1986</v>
      </c>
      <c r="E1795" s="38" t="s">
        <v>34</v>
      </c>
      <c r="F1795" s="52" t="s">
        <v>2019</v>
      </c>
      <c r="G1795" s="41">
        <v>0.61918368700000004</v>
      </c>
      <c r="H1795" s="41">
        <v>0.60799999999999998</v>
      </c>
      <c r="I1795" s="57" t="s">
        <v>9</v>
      </c>
      <c r="J1795" s="58">
        <v>3089.8867662399298</v>
      </c>
      <c r="K1795" s="59">
        <v>0.60461148681394905</v>
      </c>
      <c r="L1795" s="26">
        <f t="shared" si="121"/>
        <v>1.9562448674161013</v>
      </c>
      <c r="M1795" s="26">
        <v>39.894352993834723</v>
      </c>
      <c r="N1795" s="61" t="s">
        <v>29</v>
      </c>
      <c r="O1795" s="178">
        <v>0</v>
      </c>
      <c r="P1795" s="71">
        <v>1</v>
      </c>
      <c r="Q1795" s="71">
        <v>5</v>
      </c>
      <c r="R1795" s="71">
        <v>1</v>
      </c>
      <c r="S1795" s="71">
        <v>1</v>
      </c>
      <c r="T1795" s="26"/>
      <c r="U1795" s="27"/>
      <c r="V1795" s="24"/>
      <c r="W1795" s="24"/>
      <c r="X1795" s="60"/>
      <c r="Z1795" s="6"/>
      <c r="AA1795" s="6"/>
      <c r="AB1795" s="111"/>
      <c r="AC1795" s="24"/>
      <c r="AD1795" s="24"/>
      <c r="AE1795" s="24"/>
      <c r="AF1795" s="24"/>
      <c r="AG1795" s="24"/>
      <c r="AH1795" s="24"/>
      <c r="AI1795" s="111"/>
      <c r="AJ1795" s="24"/>
      <c r="AK1795" s="24"/>
      <c r="AL1795" s="24"/>
      <c r="AM1795" s="111"/>
    </row>
    <row r="1796" spans="1:39" x14ac:dyDescent="0.25">
      <c r="A1796" s="10"/>
      <c r="B1796" s="10"/>
      <c r="C1796" s="8"/>
      <c r="D1796" s="66"/>
      <c r="E1796" s="66"/>
      <c r="F1796" s="66"/>
      <c r="G1796" s="81"/>
      <c r="H1796" s="81"/>
      <c r="I1796" s="63"/>
      <c r="J1796" s="64"/>
      <c r="K1796" s="65"/>
      <c r="L1796" s="50"/>
      <c r="M1796" s="73"/>
      <c r="N1796" s="74"/>
      <c r="O1796" s="163"/>
      <c r="P1796" s="163"/>
      <c r="Q1796" s="170"/>
      <c r="R1796" s="170"/>
      <c r="S1796" s="170"/>
      <c r="T1796" s="46"/>
      <c r="U1796" s="46"/>
      <c r="V1796" s="46"/>
      <c r="W1796" s="46"/>
      <c r="X1796" s="73"/>
      <c r="Y1796" s="46"/>
      <c r="Z1796" s="17"/>
      <c r="AA1796" s="17"/>
      <c r="AB1796" s="111"/>
      <c r="AC1796" s="111"/>
      <c r="AD1796" s="111"/>
      <c r="AE1796" s="111"/>
      <c r="AF1796" s="111"/>
      <c r="AG1796" s="111"/>
      <c r="AH1796" s="111"/>
      <c r="AI1796" s="111"/>
      <c r="AJ1796" s="111"/>
      <c r="AK1796" s="111"/>
      <c r="AL1796" s="111"/>
      <c r="AM1796" s="111"/>
    </row>
    <row r="1797" spans="1:39" x14ac:dyDescent="0.25">
      <c r="A1797" s="10"/>
      <c r="B1797" s="10"/>
      <c r="C1797" s="113" t="s">
        <v>1774</v>
      </c>
      <c r="D1797" s="51"/>
      <c r="E1797" s="51"/>
      <c r="F1797" s="51"/>
      <c r="G1797" s="41">
        <v>0.81195629655205204</v>
      </c>
      <c r="H1797" s="41">
        <v>0.75351138760639602</v>
      </c>
      <c r="I1797" s="57" t="s">
        <v>1702</v>
      </c>
      <c r="J1797" s="58">
        <v>2030.89</v>
      </c>
      <c r="K1797" s="20">
        <v>0.62109999999999999</v>
      </c>
      <c r="L1797" s="26">
        <v>1.6860918327674099</v>
      </c>
      <c r="M1797" s="60">
        <v>39.383319983775202</v>
      </c>
      <c r="N1797" t="s">
        <v>879</v>
      </c>
      <c r="O1797" s="178">
        <v>1</v>
      </c>
      <c r="P1797" s="71">
        <v>1</v>
      </c>
      <c r="Q1797" s="71"/>
      <c r="R1797" s="71">
        <v>3</v>
      </c>
      <c r="S1797" s="71">
        <v>0</v>
      </c>
      <c r="T1797" s="26">
        <v>1.6860918327674099</v>
      </c>
      <c r="U1797" s="27">
        <v>2.0401711176485701E-2</v>
      </c>
      <c r="V1797" s="24">
        <f>978*T1797/AA1797</f>
        <v>824.49890622326348</v>
      </c>
      <c r="W1797" s="24">
        <f>978*U1797/AA1797</f>
        <v>9.9764367653015071</v>
      </c>
      <c r="X1797" s="60">
        <v>39.383319983775202</v>
      </c>
      <c r="Y1797" s="23" t="s">
        <v>5</v>
      </c>
      <c r="Z1797" s="6">
        <v>22</v>
      </c>
      <c r="AA1797" s="6">
        <v>2</v>
      </c>
      <c r="AB1797" s="111"/>
      <c r="AC1797" s="24">
        <v>1</v>
      </c>
      <c r="AD1797" s="24">
        <v>1</v>
      </c>
      <c r="AE1797" s="24">
        <v>3</v>
      </c>
      <c r="AF1797" s="24">
        <v>0</v>
      </c>
      <c r="AG1797" s="24">
        <v>0</v>
      </c>
      <c r="AH1797" s="24">
        <v>0</v>
      </c>
      <c r="AI1797" s="111"/>
      <c r="AJ1797" s="24"/>
      <c r="AK1797" s="24"/>
      <c r="AL1797" s="24">
        <v>1</v>
      </c>
      <c r="AM1797" s="111"/>
    </row>
    <row r="1798" spans="1:39" x14ac:dyDescent="0.25">
      <c r="A1798" s="10"/>
      <c r="B1798" s="10"/>
      <c r="C1798" s="8"/>
      <c r="D1798" s="66"/>
      <c r="E1798" s="66"/>
      <c r="F1798" s="66"/>
      <c r="G1798" s="81"/>
      <c r="H1798" s="81"/>
      <c r="I1798" s="63"/>
      <c r="J1798" s="64"/>
      <c r="K1798" s="65"/>
      <c r="L1798" s="50"/>
      <c r="M1798" s="73"/>
      <c r="N1798" s="74"/>
      <c r="O1798" s="163"/>
      <c r="P1798" s="163"/>
      <c r="Q1798" s="170"/>
      <c r="R1798" s="170"/>
      <c r="S1798" s="170"/>
      <c r="T1798" s="46"/>
      <c r="U1798" s="46"/>
      <c r="V1798" s="46"/>
      <c r="W1798" s="46"/>
      <c r="X1798" s="46"/>
      <c r="Y1798" s="46"/>
      <c r="Z1798" s="17"/>
      <c r="AA1798" s="17"/>
      <c r="AB1798" s="111"/>
      <c r="AC1798" s="111"/>
      <c r="AD1798" s="111"/>
      <c r="AE1798" s="111"/>
      <c r="AF1798" s="111"/>
      <c r="AG1798" s="111"/>
      <c r="AH1798" s="111"/>
      <c r="AI1798" s="111"/>
      <c r="AJ1798" s="111"/>
      <c r="AK1798" s="111"/>
      <c r="AL1798" s="111"/>
      <c r="AM1798" s="111"/>
    </row>
    <row r="1799" spans="1:39" x14ac:dyDescent="0.25">
      <c r="A1799" s="10"/>
      <c r="B1799" s="10"/>
      <c r="C1799" s="2" t="s">
        <v>1979</v>
      </c>
      <c r="D1799" s="175" t="s">
        <v>1987</v>
      </c>
      <c r="E1799" s="38" t="s">
        <v>30</v>
      </c>
      <c r="F1799" s="52" t="s">
        <v>1971</v>
      </c>
      <c r="G1799" s="41">
        <v>0.52412751199999996</v>
      </c>
      <c r="H1799" s="41">
        <v>0.53</v>
      </c>
      <c r="I1799" s="57" t="s">
        <v>9</v>
      </c>
      <c r="J1799" s="58">
        <v>3089.8867662399298</v>
      </c>
      <c r="K1799" s="59">
        <v>0.60461148681394905</v>
      </c>
      <c r="L1799" s="26">
        <f t="shared" ref="L1799:L1804" si="122">G1799*J1799/978</f>
        <v>1.6559250134468917</v>
      </c>
      <c r="M1799" s="60">
        <v>39.320159450062754</v>
      </c>
      <c r="N1799" s="61" t="s">
        <v>29</v>
      </c>
      <c r="O1799" s="178">
        <v>1</v>
      </c>
      <c r="P1799" s="71">
        <v>1</v>
      </c>
      <c r="Q1799" s="71">
        <v>1</v>
      </c>
      <c r="R1799" s="71">
        <v>1</v>
      </c>
      <c r="S1799" s="71">
        <v>1</v>
      </c>
      <c r="T1799" s="27">
        <f>AVERAGE(L1799:L1804)</f>
        <v>1.6013530425659448</v>
      </c>
      <c r="U1799" s="27">
        <f>STDEVA(L1799:L1804)</f>
        <v>3.2809803869238763E-2</v>
      </c>
      <c r="V1799" s="24">
        <f>978*T1799/AA1799</f>
        <v>783.06163781474697</v>
      </c>
      <c r="W1799" s="24">
        <f>978*U1799/AA1799</f>
        <v>16.043994092057755</v>
      </c>
      <c r="X1799" s="27">
        <f>AVERAGE(M1799:M1804)</f>
        <v>38.815503490435582</v>
      </c>
      <c r="Y1799" s="27">
        <f>STDEVA(M1799:M1804)</f>
        <v>0.31985716264839281</v>
      </c>
      <c r="Z1799" s="6"/>
      <c r="AA1799" s="6">
        <v>2</v>
      </c>
      <c r="AB1799" s="111"/>
      <c r="AC1799" s="24">
        <v>1</v>
      </c>
      <c r="AD1799" s="24">
        <v>6</v>
      </c>
      <c r="AE1799" s="24">
        <v>6</v>
      </c>
      <c r="AF1799" s="24">
        <v>1</v>
      </c>
      <c r="AG1799" s="24">
        <v>6</v>
      </c>
      <c r="AH1799" s="24">
        <v>6</v>
      </c>
      <c r="AI1799" s="111"/>
      <c r="AJ1799" s="24">
        <v>1</v>
      </c>
      <c r="AK1799" s="24"/>
      <c r="AL1799" s="24"/>
      <c r="AM1799" s="111"/>
    </row>
    <row r="1800" spans="1:39" x14ac:dyDescent="0.25">
      <c r="A1800" s="10"/>
      <c r="B1800" s="10"/>
      <c r="C1800" s="2" t="s">
        <v>1979</v>
      </c>
      <c r="D1800" s="175" t="s">
        <v>1987</v>
      </c>
      <c r="E1800" s="38" t="s">
        <v>31</v>
      </c>
      <c r="F1800" s="52" t="s">
        <v>1972</v>
      </c>
      <c r="G1800" s="41">
        <v>0.501</v>
      </c>
      <c r="H1800" s="41">
        <v>0.52507663599999999</v>
      </c>
      <c r="I1800" s="57" t="s">
        <v>9</v>
      </c>
      <c r="J1800" s="58">
        <v>3089.8867662399298</v>
      </c>
      <c r="K1800" s="59">
        <v>0.60461148681394905</v>
      </c>
      <c r="L1800" s="26">
        <f t="shared" si="122"/>
        <v>1.5828561041781235</v>
      </c>
      <c r="M1800" s="60">
        <v>38.610392358860622</v>
      </c>
      <c r="N1800" s="61" t="s">
        <v>29</v>
      </c>
      <c r="O1800" s="178">
        <v>0</v>
      </c>
      <c r="P1800" s="71">
        <v>1</v>
      </c>
      <c r="Q1800" s="71">
        <v>2</v>
      </c>
      <c r="R1800" s="71">
        <v>1</v>
      </c>
      <c r="S1800" s="71">
        <v>1</v>
      </c>
      <c r="T1800" s="26"/>
      <c r="U1800" s="20"/>
      <c r="V1800" s="20"/>
      <c r="W1800" s="20"/>
      <c r="X1800" s="20"/>
      <c r="Y1800" s="20"/>
      <c r="Z1800" s="6"/>
      <c r="AA1800" s="6"/>
      <c r="AB1800" s="111"/>
      <c r="AC1800" s="24"/>
      <c r="AD1800" s="24"/>
      <c r="AE1800" s="24"/>
      <c r="AF1800" s="24"/>
      <c r="AG1800" s="24"/>
      <c r="AH1800" s="24"/>
      <c r="AI1800" s="111"/>
      <c r="AJ1800" s="24"/>
      <c r="AK1800" s="24"/>
      <c r="AL1800" s="24"/>
      <c r="AM1800" s="111"/>
    </row>
    <row r="1801" spans="1:39" x14ac:dyDescent="0.25">
      <c r="A1801" s="10"/>
      <c r="B1801" s="10"/>
      <c r="C1801" s="2" t="s">
        <v>1979</v>
      </c>
      <c r="D1801" s="175" t="s">
        <v>1987</v>
      </c>
      <c r="E1801" s="38" t="s">
        <v>32</v>
      </c>
      <c r="F1801" s="52" t="s">
        <v>1973</v>
      </c>
      <c r="G1801" s="41">
        <v>0.5</v>
      </c>
      <c r="H1801" s="41">
        <v>0.52535932600000002</v>
      </c>
      <c r="I1801" s="57" t="s">
        <v>9</v>
      </c>
      <c r="J1801" s="58">
        <v>3089.8867662399298</v>
      </c>
      <c r="K1801" s="59">
        <v>0.60461148681394905</v>
      </c>
      <c r="L1801" s="26">
        <f t="shared" si="122"/>
        <v>1.5796967107566102</v>
      </c>
      <c r="M1801" s="60">
        <v>38.559684420486107</v>
      </c>
      <c r="N1801" s="61" t="s">
        <v>29</v>
      </c>
      <c r="O1801" s="178">
        <v>0</v>
      </c>
      <c r="P1801" s="71">
        <v>1</v>
      </c>
      <c r="Q1801" s="71">
        <v>3</v>
      </c>
      <c r="R1801" s="71">
        <v>1</v>
      </c>
      <c r="S1801" s="71">
        <v>1</v>
      </c>
      <c r="T1801" s="26"/>
      <c r="U1801" s="20"/>
      <c r="V1801" s="20"/>
      <c r="W1801" s="20"/>
      <c r="X1801" s="20"/>
      <c r="Y1801" s="20"/>
      <c r="Z1801" s="6"/>
      <c r="AA1801" s="6"/>
      <c r="AB1801" s="111"/>
      <c r="AC1801" s="24"/>
      <c r="AD1801" s="24"/>
      <c r="AE1801" s="24"/>
      <c r="AF1801" s="24"/>
      <c r="AG1801" s="24"/>
      <c r="AH1801" s="24"/>
      <c r="AI1801" s="111"/>
      <c r="AJ1801" s="24"/>
      <c r="AK1801" s="24"/>
      <c r="AL1801" s="24"/>
      <c r="AM1801" s="111"/>
    </row>
    <row r="1802" spans="1:39" x14ac:dyDescent="0.25">
      <c r="A1802" s="10"/>
      <c r="B1802" s="10"/>
      <c r="C1802" s="2" t="s">
        <v>1979</v>
      </c>
      <c r="D1802" s="175" t="s">
        <v>1987</v>
      </c>
      <c r="E1802" s="38" t="s">
        <v>33</v>
      </c>
      <c r="F1802" s="52" t="s">
        <v>2018</v>
      </c>
      <c r="G1802" s="41">
        <v>0.51500000000000001</v>
      </c>
      <c r="H1802" s="41">
        <v>0.52710044599999994</v>
      </c>
      <c r="I1802" s="57" t="s">
        <v>9</v>
      </c>
      <c r="J1802" s="58">
        <v>3089.8867662399298</v>
      </c>
      <c r="K1802" s="59">
        <v>0.60461148681394905</v>
      </c>
      <c r="L1802" s="26">
        <f t="shared" si="122"/>
        <v>1.6270876120793085</v>
      </c>
      <c r="M1802" s="60">
        <v>39.08182157434311</v>
      </c>
      <c r="N1802" s="61" t="s">
        <v>29</v>
      </c>
      <c r="O1802" s="178">
        <v>0</v>
      </c>
      <c r="P1802" s="71">
        <v>1</v>
      </c>
      <c r="Q1802" s="71">
        <v>4</v>
      </c>
      <c r="R1802" s="71">
        <v>1</v>
      </c>
      <c r="S1802" s="71">
        <v>1</v>
      </c>
      <c r="T1802" s="26"/>
      <c r="U1802" s="20"/>
      <c r="V1802" s="20"/>
      <c r="W1802" s="20"/>
      <c r="X1802" s="20"/>
      <c r="Y1802" s="20"/>
      <c r="Z1802" s="6"/>
      <c r="AA1802" s="6"/>
      <c r="AB1802" s="111"/>
      <c r="AC1802" s="24"/>
      <c r="AD1802" s="24"/>
      <c r="AE1802" s="24"/>
      <c r="AF1802" s="24"/>
      <c r="AG1802" s="24"/>
      <c r="AH1802" s="24"/>
      <c r="AI1802" s="111"/>
      <c r="AJ1802" s="24"/>
      <c r="AK1802" s="24"/>
      <c r="AL1802" s="24"/>
      <c r="AM1802" s="111"/>
    </row>
    <row r="1803" spans="1:39" x14ac:dyDescent="0.25">
      <c r="A1803" s="10"/>
      <c r="B1803" s="10"/>
      <c r="C1803" s="2" t="s">
        <v>1979</v>
      </c>
      <c r="D1803" s="175" t="s">
        <v>1987</v>
      </c>
      <c r="E1803" s="38" t="s">
        <v>34</v>
      </c>
      <c r="F1803" s="52" t="s">
        <v>2019</v>
      </c>
      <c r="G1803" s="41">
        <v>0.498</v>
      </c>
      <c r="H1803" s="41">
        <v>0.52384438799999999</v>
      </c>
      <c r="I1803" s="57" t="s">
        <v>9</v>
      </c>
      <c r="J1803" s="58">
        <v>3089.8867662399298</v>
      </c>
      <c r="K1803" s="59">
        <v>0.60461148681394905</v>
      </c>
      <c r="L1803" s="26">
        <f t="shared" si="122"/>
        <v>1.5733779239135839</v>
      </c>
      <c r="M1803" s="60">
        <v>38.537269357669636</v>
      </c>
      <c r="N1803" s="61" t="s">
        <v>29</v>
      </c>
      <c r="O1803" s="178">
        <v>0</v>
      </c>
      <c r="P1803" s="71">
        <v>1</v>
      </c>
      <c r="Q1803" s="71">
        <v>5</v>
      </c>
      <c r="R1803" s="71">
        <v>1</v>
      </c>
      <c r="S1803" s="71">
        <v>1</v>
      </c>
      <c r="T1803" s="26"/>
      <c r="U1803" s="20"/>
      <c r="V1803" s="20"/>
      <c r="W1803" s="20"/>
      <c r="X1803" s="20"/>
      <c r="Y1803" s="20"/>
      <c r="Z1803" s="6"/>
      <c r="AA1803" s="6"/>
      <c r="AB1803" s="111"/>
      <c r="AC1803" s="24"/>
      <c r="AD1803" s="24"/>
      <c r="AE1803" s="24"/>
      <c r="AF1803" s="24"/>
      <c r="AG1803" s="24"/>
      <c r="AH1803" s="24"/>
      <c r="AI1803" s="111"/>
      <c r="AJ1803" s="24"/>
      <c r="AK1803" s="24"/>
      <c r="AL1803" s="24"/>
      <c r="AM1803" s="111"/>
    </row>
    <row r="1804" spans="1:39" x14ac:dyDescent="0.25">
      <c r="A1804" s="10"/>
      <c r="B1804" s="10"/>
      <c r="C1804" s="2" t="s">
        <v>1979</v>
      </c>
      <c r="D1804" s="175" t="s">
        <v>1987</v>
      </c>
      <c r="E1804" s="38" t="s">
        <v>518</v>
      </c>
      <c r="F1804" s="52" t="s">
        <v>2020</v>
      </c>
      <c r="G1804" s="41">
        <v>0.503</v>
      </c>
      <c r="H1804" s="41">
        <v>0.522611936</v>
      </c>
      <c r="I1804" s="57" t="s">
        <v>9</v>
      </c>
      <c r="J1804" s="58">
        <v>3089.8867662399298</v>
      </c>
      <c r="K1804" s="59">
        <v>0.60461148681394905</v>
      </c>
      <c r="L1804" s="26">
        <f t="shared" si="122"/>
        <v>1.5891748910211501</v>
      </c>
      <c r="M1804" s="60">
        <v>38.783693781191218</v>
      </c>
      <c r="N1804" s="61" t="s">
        <v>29</v>
      </c>
      <c r="O1804" s="178">
        <v>0</v>
      </c>
      <c r="P1804" s="71">
        <v>1</v>
      </c>
      <c r="Q1804" s="71">
        <v>6</v>
      </c>
      <c r="R1804" s="71">
        <v>1</v>
      </c>
      <c r="S1804" s="71">
        <v>1</v>
      </c>
      <c r="T1804" s="26"/>
      <c r="U1804" s="20"/>
      <c r="V1804" s="20"/>
      <c r="W1804" s="20"/>
      <c r="X1804" s="20"/>
      <c r="Y1804" s="20"/>
      <c r="Z1804" s="6"/>
      <c r="AA1804" s="6"/>
      <c r="AB1804" s="111"/>
      <c r="AC1804" s="24"/>
      <c r="AD1804" s="24"/>
      <c r="AE1804" s="24"/>
      <c r="AF1804" s="24"/>
      <c r="AG1804" s="24"/>
      <c r="AH1804" s="24"/>
      <c r="AI1804" s="111"/>
      <c r="AJ1804" s="24"/>
      <c r="AK1804" s="24"/>
      <c r="AL1804" s="24"/>
      <c r="AM1804" s="111"/>
    </row>
    <row r="1805" spans="1:39" x14ac:dyDescent="0.25">
      <c r="A1805" s="10"/>
      <c r="B1805" s="10"/>
      <c r="C1805" s="8"/>
      <c r="D1805" s="66"/>
      <c r="E1805" s="66"/>
      <c r="F1805" s="66"/>
      <c r="G1805" s="81"/>
      <c r="H1805" s="81"/>
      <c r="I1805" s="63"/>
      <c r="J1805" s="64"/>
      <c r="K1805" s="65"/>
      <c r="L1805" s="50"/>
      <c r="M1805" s="73"/>
      <c r="N1805" s="74"/>
      <c r="O1805" s="163"/>
      <c r="P1805" s="163"/>
      <c r="Q1805" s="170"/>
      <c r="R1805" s="170"/>
      <c r="S1805" s="170"/>
      <c r="T1805" s="46"/>
      <c r="U1805" s="46"/>
      <c r="V1805" s="46"/>
      <c r="W1805" s="46"/>
      <c r="X1805" s="46"/>
      <c r="Y1805" s="46"/>
      <c r="Z1805" s="17"/>
      <c r="AA1805" s="17"/>
      <c r="AB1805" s="111"/>
      <c r="AC1805" s="111"/>
      <c r="AD1805" s="111"/>
      <c r="AE1805" s="111"/>
      <c r="AF1805" s="111"/>
      <c r="AG1805" s="111"/>
      <c r="AH1805" s="111"/>
      <c r="AI1805" s="111"/>
      <c r="AJ1805" s="111"/>
      <c r="AK1805" s="111"/>
      <c r="AL1805" s="111"/>
      <c r="AM1805" s="111"/>
    </row>
    <row r="1806" spans="1:39" x14ac:dyDescent="0.25">
      <c r="A1806" s="10"/>
      <c r="B1806" s="10"/>
      <c r="C1806" s="113" t="s">
        <v>1776</v>
      </c>
      <c r="D1806" s="51" t="s">
        <v>1783</v>
      </c>
      <c r="E1806" s="38" t="s">
        <v>30</v>
      </c>
      <c r="F1806" s="38">
        <v>1</v>
      </c>
      <c r="G1806" s="41">
        <v>2.0822988278352046</v>
      </c>
      <c r="H1806" s="41">
        <v>2.0590837282780408</v>
      </c>
      <c r="I1806" s="57" t="s">
        <v>9</v>
      </c>
      <c r="J1806" s="58">
        <v>3089.8867662399298</v>
      </c>
      <c r="K1806" s="59">
        <v>0.60461148681394905</v>
      </c>
      <c r="L1806" s="26">
        <f t="shared" ref="L1806:L1814" si="123">G1806*J1806/978</f>
        <v>6.5788012182872357</v>
      </c>
      <c r="M1806" s="60">
        <v>39.757848328388455</v>
      </c>
      <c r="N1806" s="61" t="s">
        <v>29</v>
      </c>
      <c r="O1806" s="24">
        <f>IF(D1806=D1776,0,1)</f>
        <v>1</v>
      </c>
      <c r="P1806" s="163">
        <f t="shared" si="117"/>
        <v>1</v>
      </c>
      <c r="Q1806" s="166">
        <v>1</v>
      </c>
      <c r="R1806" s="166">
        <v>1</v>
      </c>
      <c r="S1806" s="166">
        <v>1</v>
      </c>
      <c r="T1806" s="27">
        <f>AVERAGE(L1806:L1814)</f>
        <v>6.4271473800007639</v>
      </c>
      <c r="U1806" s="27">
        <f>STDEVA(L1806:L1814)</f>
        <v>0.1376512433418621</v>
      </c>
      <c r="V1806" s="24">
        <f>978*T1806/AA1806</f>
        <v>785.7187672050934</v>
      </c>
      <c r="W1806" s="24">
        <f>978*U1806/AA1806</f>
        <v>16.827864498542642</v>
      </c>
      <c r="X1806" s="27">
        <f>AVERAGE(M1806:M1814)</f>
        <v>39.518615548510077</v>
      </c>
      <c r="Y1806" s="27">
        <f>STDEVA(M1806:M1814)</f>
        <v>0.3577830785431102</v>
      </c>
      <c r="Z1806" s="23">
        <v>64</v>
      </c>
      <c r="AA1806" s="23">
        <v>8</v>
      </c>
      <c r="AB1806" s="111"/>
      <c r="AC1806" s="25">
        <f>SUM(O1806:O1814)</f>
        <v>1</v>
      </c>
      <c r="AD1806" s="25">
        <f>SUM(P1806:P1814)</f>
        <v>1</v>
      </c>
      <c r="AE1806" s="25">
        <f>SUM(R1806:R1814)</f>
        <v>9</v>
      </c>
      <c r="AF1806" s="23">
        <v>1</v>
      </c>
      <c r="AG1806" s="23">
        <v>1</v>
      </c>
      <c r="AH1806" s="23">
        <v>9</v>
      </c>
      <c r="AI1806" s="111"/>
      <c r="AJ1806" s="23">
        <v>1</v>
      </c>
      <c r="AM1806" s="111"/>
    </row>
    <row r="1807" spans="1:39" x14ac:dyDescent="0.25">
      <c r="A1807" s="10"/>
      <c r="B1807" s="10"/>
      <c r="C1807" s="113" t="s">
        <v>1776</v>
      </c>
      <c r="D1807" s="51" t="s">
        <v>1783</v>
      </c>
      <c r="E1807" s="38" t="s">
        <v>30</v>
      </c>
      <c r="F1807" s="38">
        <v>2</v>
      </c>
      <c r="G1807" s="41">
        <v>2.0233286740251599</v>
      </c>
      <c r="H1807" s="41">
        <v>2.0410234496020512</v>
      </c>
      <c r="I1807" s="57" t="s">
        <v>9</v>
      </c>
      <c r="J1807" s="58">
        <v>3089.8867662399298</v>
      </c>
      <c r="K1807" s="59">
        <v>0.60461148681394905</v>
      </c>
      <c r="L1807" s="26">
        <f t="shared" si="123"/>
        <v>6.3924913022741583</v>
      </c>
      <c r="M1807" s="60">
        <v>39.368035747781448</v>
      </c>
      <c r="N1807" s="61" t="s">
        <v>29</v>
      </c>
      <c r="O1807" s="24">
        <f t="shared" si="116"/>
        <v>0</v>
      </c>
      <c r="P1807" s="163">
        <f t="shared" si="117"/>
        <v>0</v>
      </c>
      <c r="Q1807" s="166">
        <v>2</v>
      </c>
      <c r="R1807" s="166">
        <v>1</v>
      </c>
      <c r="S1807" s="166">
        <v>1</v>
      </c>
      <c r="T1807" s="20"/>
      <c r="U1807" s="20"/>
      <c r="V1807" s="20"/>
      <c r="W1807" s="20"/>
      <c r="X1807" s="20"/>
      <c r="Y1807" s="20"/>
      <c r="AB1807" s="111"/>
      <c r="AI1807" s="111"/>
      <c r="AM1807" s="111"/>
    </row>
    <row r="1808" spans="1:39" x14ac:dyDescent="0.25">
      <c r="A1808" s="10"/>
      <c r="B1808" s="10"/>
      <c r="C1808" s="113" t="s">
        <v>1776</v>
      </c>
      <c r="D1808" s="51" t="s">
        <v>1783</v>
      </c>
      <c r="E1808" s="38" t="s">
        <v>30</v>
      </c>
      <c r="F1808" s="38">
        <v>3</v>
      </c>
      <c r="G1808" s="41">
        <v>1.9657032755298651</v>
      </c>
      <c r="H1808" s="41">
        <v>2.0410234496020512</v>
      </c>
      <c r="I1808" s="57" t="s">
        <v>9</v>
      </c>
      <c r="J1808" s="58">
        <v>3089.8867662399298</v>
      </c>
      <c r="K1808" s="59">
        <v>0.60461148681394905</v>
      </c>
      <c r="L1808" s="26">
        <f t="shared" si="123"/>
        <v>6.2104299973560462</v>
      </c>
      <c r="M1808" s="60">
        <v>38.796586418806257</v>
      </c>
      <c r="N1808" s="61" t="s">
        <v>29</v>
      </c>
      <c r="O1808" s="24">
        <f t="shared" si="116"/>
        <v>0</v>
      </c>
      <c r="P1808" s="163">
        <f t="shared" si="117"/>
        <v>0</v>
      </c>
      <c r="Q1808" s="166">
        <v>3</v>
      </c>
      <c r="R1808" s="166">
        <v>1</v>
      </c>
      <c r="S1808" s="166">
        <v>1</v>
      </c>
      <c r="T1808" s="20"/>
      <c r="U1808" s="20"/>
      <c r="V1808" s="20"/>
      <c r="W1808" s="20"/>
      <c r="X1808" s="20"/>
      <c r="Y1808" s="20"/>
      <c r="AB1808" s="111"/>
      <c r="AI1808" s="111"/>
      <c r="AM1808" s="111"/>
    </row>
    <row r="1809" spans="1:39" x14ac:dyDescent="0.25">
      <c r="A1809" s="10"/>
      <c r="B1809" s="10"/>
      <c r="C1809" s="113" t="s">
        <v>1776</v>
      </c>
      <c r="D1809" s="51" t="s">
        <v>1783</v>
      </c>
      <c r="E1809" s="38" t="s">
        <v>30</v>
      </c>
      <c r="F1809" s="38">
        <v>4</v>
      </c>
      <c r="G1809" s="41">
        <v>1.9898632303684405</v>
      </c>
      <c r="H1809" s="41">
        <v>2.0159518684108853</v>
      </c>
      <c r="I1809" s="57" t="s">
        <v>9</v>
      </c>
      <c r="J1809" s="58">
        <v>3089.8867662399298</v>
      </c>
      <c r="K1809" s="59">
        <v>0.60461148681394905</v>
      </c>
      <c r="L1809" s="26">
        <f t="shared" si="123"/>
        <v>6.2867607997370971</v>
      </c>
      <c r="M1809" s="60">
        <v>39.283085559206185</v>
      </c>
      <c r="N1809" s="61" t="s">
        <v>29</v>
      </c>
      <c r="O1809" s="24">
        <f t="shared" si="116"/>
        <v>0</v>
      </c>
      <c r="P1809" s="163">
        <f t="shared" si="117"/>
        <v>0</v>
      </c>
      <c r="Q1809" s="166">
        <v>4</v>
      </c>
      <c r="R1809" s="166">
        <v>1</v>
      </c>
      <c r="S1809" s="166">
        <v>1</v>
      </c>
      <c r="T1809" s="20"/>
      <c r="U1809" s="20"/>
      <c r="V1809" s="20"/>
      <c r="W1809" s="20"/>
      <c r="X1809" s="20"/>
      <c r="Y1809" s="20"/>
      <c r="AB1809" s="111"/>
      <c r="AI1809" s="111"/>
      <c r="AM1809" s="111"/>
    </row>
    <row r="1810" spans="1:39" x14ac:dyDescent="0.25">
      <c r="A1810" s="10"/>
      <c r="B1810" s="10"/>
      <c r="C1810" s="113" t="s">
        <v>1776</v>
      </c>
      <c r="D1810" s="51" t="s">
        <v>1783</v>
      </c>
      <c r="E1810" s="38" t="s">
        <v>30</v>
      </c>
      <c r="F1810" s="38">
        <v>5</v>
      </c>
      <c r="G1810" s="41">
        <v>2.0635011145093567</v>
      </c>
      <c r="H1810" s="41">
        <v>2.038933536055604</v>
      </c>
      <c r="I1810" s="57" t="s">
        <v>9</v>
      </c>
      <c r="J1810" s="58">
        <v>3089.8867662399298</v>
      </c>
      <c r="K1810" s="59">
        <v>0.60461148681394905</v>
      </c>
      <c r="L1810" s="26">
        <f t="shared" si="123"/>
        <v>6.5194118464660606</v>
      </c>
      <c r="M1810" s="60">
        <v>39.77276889028257</v>
      </c>
      <c r="N1810" s="61" t="s">
        <v>29</v>
      </c>
      <c r="O1810" s="24">
        <f t="shared" si="116"/>
        <v>0</v>
      </c>
      <c r="P1810" s="163">
        <f t="shared" si="117"/>
        <v>0</v>
      </c>
      <c r="Q1810" s="166">
        <v>5</v>
      </c>
      <c r="R1810" s="166">
        <v>1</v>
      </c>
      <c r="S1810" s="166">
        <v>1</v>
      </c>
      <c r="T1810" s="20"/>
      <c r="U1810" s="20"/>
      <c r="V1810" s="20"/>
      <c r="W1810" s="20"/>
      <c r="X1810" s="20"/>
      <c r="Y1810" s="20"/>
      <c r="AB1810" s="111"/>
      <c r="AI1810" s="111"/>
      <c r="AM1810" s="111"/>
    </row>
    <row r="1811" spans="1:39" x14ac:dyDescent="0.25">
      <c r="A1811" s="10"/>
      <c r="B1811" s="10"/>
      <c r="C1811" s="113" t="s">
        <v>1776</v>
      </c>
      <c r="D1811" s="51" t="s">
        <v>1783</v>
      </c>
      <c r="E1811" s="38" t="s">
        <v>30</v>
      </c>
      <c r="F1811" s="38">
        <v>6</v>
      </c>
      <c r="G1811" s="41">
        <v>2.0177082260887471</v>
      </c>
      <c r="H1811" s="41">
        <v>2.0121694877751963</v>
      </c>
      <c r="I1811" s="57" t="s">
        <v>9</v>
      </c>
      <c r="J1811" s="58">
        <v>3089.8867662399298</v>
      </c>
      <c r="K1811" s="59">
        <v>0.60461148681394905</v>
      </c>
      <c r="L1811" s="26">
        <f t="shared" si="123"/>
        <v>6.3747340960378978</v>
      </c>
      <c r="M1811" s="60">
        <v>39.592643366916747</v>
      </c>
      <c r="N1811" s="61" t="s">
        <v>29</v>
      </c>
      <c r="O1811" s="24">
        <f t="shared" si="116"/>
        <v>0</v>
      </c>
      <c r="P1811" s="163">
        <f t="shared" si="117"/>
        <v>0</v>
      </c>
      <c r="Q1811" s="166">
        <v>6</v>
      </c>
      <c r="R1811" s="166">
        <v>1</v>
      </c>
      <c r="S1811" s="166">
        <v>1</v>
      </c>
      <c r="T1811" s="20"/>
      <c r="U1811" s="20"/>
      <c r="V1811" s="20"/>
      <c r="W1811" s="20"/>
      <c r="X1811" s="20"/>
      <c r="Y1811" s="20"/>
      <c r="AB1811" s="111"/>
      <c r="AI1811" s="111"/>
      <c r="AM1811" s="111"/>
    </row>
    <row r="1812" spans="1:39" x14ac:dyDescent="0.25">
      <c r="A1812" s="10"/>
      <c r="B1812" s="10"/>
      <c r="C1812" s="113" t="s">
        <v>1776</v>
      </c>
      <c r="D1812" s="51" t="s">
        <v>1783</v>
      </c>
      <c r="E1812" s="38" t="s">
        <v>30</v>
      </c>
      <c r="F1812" s="38">
        <v>7</v>
      </c>
      <c r="G1812" s="41">
        <v>2.0734565119423163</v>
      </c>
      <c r="H1812" s="41">
        <v>2.059834638816362</v>
      </c>
      <c r="I1812" s="57" t="s">
        <v>9</v>
      </c>
      <c r="J1812" s="58">
        <v>3089.8867662399298</v>
      </c>
      <c r="K1812" s="59">
        <v>0.60461148681394905</v>
      </c>
      <c r="L1812" s="26">
        <f t="shared" si="123"/>
        <v>6.5508648636243025</v>
      </c>
      <c r="M1812" s="60">
        <v>39.667730326274707</v>
      </c>
      <c r="N1812" s="61" t="s">
        <v>29</v>
      </c>
      <c r="O1812" s="24">
        <f t="shared" si="116"/>
        <v>0</v>
      </c>
      <c r="P1812" s="163">
        <f t="shared" si="117"/>
        <v>0</v>
      </c>
      <c r="Q1812" s="166">
        <v>7</v>
      </c>
      <c r="R1812" s="166">
        <v>1</v>
      </c>
      <c r="S1812" s="166">
        <v>1</v>
      </c>
      <c r="T1812" s="20"/>
      <c r="U1812" s="20"/>
      <c r="V1812" s="20"/>
      <c r="W1812" s="20"/>
      <c r="X1812" s="20"/>
      <c r="Y1812" s="20"/>
      <c r="AB1812" s="111"/>
      <c r="AI1812" s="111"/>
      <c r="AM1812" s="111"/>
    </row>
    <row r="1813" spans="1:39" x14ac:dyDescent="0.25">
      <c r="A1813" s="10"/>
      <c r="B1813" s="10"/>
      <c r="C1813" s="113" t="s">
        <v>1776</v>
      </c>
      <c r="D1813" s="51" t="s">
        <v>1783</v>
      </c>
      <c r="E1813" s="38" t="s">
        <v>30</v>
      </c>
      <c r="F1813" s="38">
        <v>8</v>
      </c>
      <c r="G1813" s="41">
        <v>2.0068692858907831</v>
      </c>
      <c r="H1813" s="41">
        <v>2.021182700794351</v>
      </c>
      <c r="I1813" s="57" t="s">
        <v>9</v>
      </c>
      <c r="J1813" s="58">
        <v>3089.8867662399298</v>
      </c>
      <c r="K1813" s="59">
        <v>0.60461148681394905</v>
      </c>
      <c r="L1813" s="26">
        <f t="shared" si="123"/>
        <v>6.3404896196802749</v>
      </c>
      <c r="M1813" s="60">
        <v>39.399480750538387</v>
      </c>
      <c r="N1813" s="61" t="s">
        <v>29</v>
      </c>
      <c r="O1813" s="24">
        <f t="shared" si="116"/>
        <v>0</v>
      </c>
      <c r="P1813" s="163">
        <f t="shared" si="117"/>
        <v>0</v>
      </c>
      <c r="Q1813" s="166">
        <v>8</v>
      </c>
      <c r="R1813" s="166">
        <v>1</v>
      </c>
      <c r="S1813" s="166">
        <v>1</v>
      </c>
      <c r="T1813" s="20"/>
      <c r="U1813" s="20"/>
      <c r="V1813" s="20"/>
      <c r="W1813" s="20"/>
      <c r="X1813" s="20"/>
      <c r="Y1813" s="20"/>
      <c r="AB1813" s="111"/>
      <c r="AI1813" s="111"/>
      <c r="AM1813" s="111"/>
    </row>
    <row r="1814" spans="1:39" x14ac:dyDescent="0.25">
      <c r="A1814" s="10"/>
      <c r="B1814" s="10"/>
      <c r="C1814" s="113" t="s">
        <v>1776</v>
      </c>
      <c r="D1814" s="51" t="s">
        <v>1783</v>
      </c>
      <c r="E1814" s="38" t="s">
        <v>30</v>
      </c>
      <c r="F1814" s="38">
        <v>9</v>
      </c>
      <c r="G1814" s="41">
        <v>2.0859518892671765</v>
      </c>
      <c r="H1814" s="41">
        <v>2.034069780159685</v>
      </c>
      <c r="I1814" s="57" t="s">
        <v>9</v>
      </c>
      <c r="J1814" s="58">
        <v>3089.8867662399298</v>
      </c>
      <c r="K1814" s="59">
        <v>0.60461148681394905</v>
      </c>
      <c r="L1814" s="26">
        <f t="shared" si="123"/>
        <v>6.5903426765437914</v>
      </c>
      <c r="M1814" s="60">
        <v>40.029360548395928</v>
      </c>
      <c r="N1814" s="61" t="s">
        <v>29</v>
      </c>
      <c r="O1814" s="24">
        <f t="shared" si="116"/>
        <v>0</v>
      </c>
      <c r="P1814" s="163">
        <f t="shared" si="117"/>
        <v>0</v>
      </c>
      <c r="Q1814" s="166">
        <v>9</v>
      </c>
      <c r="R1814" s="166">
        <v>1</v>
      </c>
      <c r="S1814" s="166">
        <v>1</v>
      </c>
      <c r="T1814" s="20"/>
      <c r="U1814" s="20"/>
      <c r="V1814" s="20"/>
      <c r="W1814" s="20"/>
      <c r="X1814" s="20"/>
      <c r="Y1814" s="20"/>
      <c r="AB1814" s="111"/>
      <c r="AI1814" s="111"/>
      <c r="AM1814" s="111"/>
    </row>
    <row r="1815" spans="1:39" x14ac:dyDescent="0.25">
      <c r="A1815" s="10"/>
      <c r="B1815" s="10"/>
      <c r="C1815" s="8"/>
      <c r="D1815" s="66"/>
      <c r="E1815" s="66"/>
      <c r="F1815" s="66"/>
      <c r="G1815" s="81"/>
      <c r="H1815" s="81"/>
      <c r="I1815" s="63"/>
      <c r="J1815" s="64"/>
      <c r="K1815" s="65"/>
      <c r="L1815" s="50"/>
      <c r="M1815" s="73"/>
      <c r="N1815" s="74"/>
      <c r="O1815" s="163"/>
      <c r="P1815" s="163"/>
      <c r="Q1815" s="169"/>
      <c r="R1815" s="169"/>
      <c r="S1815" s="169"/>
      <c r="T1815" s="93"/>
      <c r="U1815" s="93"/>
      <c r="V1815" s="93"/>
      <c r="W1815" s="93"/>
      <c r="X1815" s="93"/>
      <c r="Y1815" s="93"/>
      <c r="Z1815" s="97"/>
      <c r="AA1815" s="97"/>
      <c r="AB1815" s="111"/>
      <c r="AC1815" s="112"/>
      <c r="AD1815" s="112"/>
      <c r="AE1815" s="112"/>
      <c r="AF1815" s="112"/>
      <c r="AG1815" s="112"/>
      <c r="AH1815" s="112"/>
      <c r="AI1815" s="111"/>
      <c r="AJ1815" s="112"/>
      <c r="AK1815" s="112"/>
      <c r="AL1815" s="112"/>
      <c r="AM1815" s="111"/>
    </row>
    <row r="1816" spans="1:39" x14ac:dyDescent="0.25">
      <c r="A1816" s="10"/>
      <c r="B1816" s="10"/>
      <c r="C1816" s="113" t="s">
        <v>1884</v>
      </c>
      <c r="D1816" t="s">
        <v>1913</v>
      </c>
      <c r="E1816" s="51"/>
      <c r="F1816" s="51"/>
      <c r="G1816" s="41"/>
      <c r="H1816" s="41"/>
      <c r="I1816" s="57" t="s">
        <v>4</v>
      </c>
      <c r="J1816" s="24">
        <v>7841.2664268396102</v>
      </c>
      <c r="K1816" s="59">
        <v>0.58229952350158598</v>
      </c>
      <c r="L1816" s="26">
        <v>1.98</v>
      </c>
      <c r="M1816" s="60"/>
      <c r="N1816" s="162" t="s">
        <v>998</v>
      </c>
      <c r="O1816" s="178"/>
      <c r="P1816" s="163"/>
      <c r="Q1816" s="169"/>
      <c r="R1816" s="169"/>
      <c r="S1816" s="169"/>
      <c r="T1816" s="27">
        <f>AVERAGE(L1816:L1824)</f>
        <v>2.0566666666666666</v>
      </c>
      <c r="U1816" s="27">
        <f>STDEVA(L1816:L1824)</f>
        <v>5.7445626465380296E-2</v>
      </c>
      <c r="V1816" s="24">
        <f>978*T1816/AA1816</f>
        <v>1005.71</v>
      </c>
      <c r="W1816" s="24">
        <f>978*U1816/AA1816</f>
        <v>28.090911341570965</v>
      </c>
      <c r="X1816" s="20" t="s">
        <v>5</v>
      </c>
      <c r="Y1816" s="20" t="s">
        <v>5</v>
      </c>
      <c r="Z1816" s="6">
        <v>34</v>
      </c>
      <c r="AA1816" s="6">
        <v>2</v>
      </c>
      <c r="AB1816" s="111"/>
      <c r="AC1816" s="24"/>
      <c r="AD1816" s="24"/>
      <c r="AE1816" s="24"/>
      <c r="AF1816" s="24">
        <v>0</v>
      </c>
      <c r="AG1816" s="24">
        <v>0</v>
      </c>
      <c r="AH1816" s="24">
        <v>0</v>
      </c>
      <c r="AI1816" s="111"/>
      <c r="AJ1816" s="24"/>
      <c r="AK1816" s="24"/>
      <c r="AL1816" s="24">
        <v>1</v>
      </c>
      <c r="AM1816" s="111"/>
    </row>
    <row r="1817" spans="1:39" x14ac:dyDescent="0.25">
      <c r="A1817" s="10"/>
      <c r="B1817" s="10"/>
      <c r="C1817" s="113" t="s">
        <v>1884</v>
      </c>
      <c r="D1817" t="s">
        <v>1914</v>
      </c>
      <c r="E1817" s="51"/>
      <c r="F1817" s="51"/>
      <c r="G1817" s="41"/>
      <c r="H1817" s="41"/>
      <c r="I1817" s="57" t="s">
        <v>4</v>
      </c>
      <c r="J1817" s="24">
        <v>7841.2664268396102</v>
      </c>
      <c r="K1817" s="59">
        <v>0.58229952350158598</v>
      </c>
      <c r="L1817" s="26">
        <v>1.99</v>
      </c>
      <c r="M1817" s="60"/>
      <c r="N1817" s="162" t="s">
        <v>998</v>
      </c>
      <c r="O1817" s="178"/>
      <c r="P1817" s="163"/>
      <c r="Q1817" s="169"/>
      <c r="R1817" s="169"/>
      <c r="S1817" s="169"/>
      <c r="T1817" s="20"/>
      <c r="U1817" s="20"/>
      <c r="V1817" s="20"/>
      <c r="W1817" s="20"/>
      <c r="X1817" s="20"/>
      <c r="Y1817" s="20"/>
      <c r="Z1817" s="6"/>
      <c r="AA1817" s="6"/>
      <c r="AB1817" s="111"/>
      <c r="AC1817" s="24"/>
      <c r="AD1817" s="24"/>
      <c r="AE1817" s="24"/>
      <c r="AF1817" s="24"/>
      <c r="AG1817" s="24"/>
      <c r="AH1817" s="24"/>
      <c r="AI1817" s="111"/>
      <c r="AJ1817" s="24"/>
      <c r="AK1817" s="24"/>
      <c r="AL1817" s="24"/>
      <c r="AM1817" s="111"/>
    </row>
    <row r="1818" spans="1:39" x14ac:dyDescent="0.25">
      <c r="A1818" s="10"/>
      <c r="B1818" s="10"/>
      <c r="C1818" s="113" t="s">
        <v>1884</v>
      </c>
      <c r="D1818" t="s">
        <v>1915</v>
      </c>
      <c r="E1818" s="51"/>
      <c r="F1818" s="51"/>
      <c r="G1818" s="41"/>
      <c r="H1818" s="41"/>
      <c r="I1818" s="57" t="s">
        <v>4</v>
      </c>
      <c r="J1818" s="24">
        <v>7841.2664268396102</v>
      </c>
      <c r="K1818" s="59">
        <v>0.58229952350158598</v>
      </c>
      <c r="L1818" s="26">
        <v>2.02</v>
      </c>
      <c r="M1818" s="60"/>
      <c r="N1818" s="162" t="s">
        <v>998</v>
      </c>
      <c r="O1818" s="178"/>
      <c r="P1818" s="163"/>
      <c r="Q1818" s="169"/>
      <c r="R1818" s="169"/>
      <c r="S1818" s="169"/>
      <c r="T1818" s="20"/>
      <c r="U1818" s="20"/>
      <c r="V1818" s="20"/>
      <c r="W1818" s="20"/>
      <c r="X1818" s="20"/>
      <c r="Y1818" s="20"/>
      <c r="Z1818" s="6"/>
      <c r="AA1818" s="6"/>
      <c r="AB1818" s="111"/>
      <c r="AC1818" s="24"/>
      <c r="AD1818" s="24"/>
      <c r="AE1818" s="24"/>
      <c r="AF1818" s="24"/>
      <c r="AG1818" s="24"/>
      <c r="AH1818" s="24"/>
      <c r="AI1818" s="111"/>
      <c r="AJ1818" s="24"/>
      <c r="AK1818" s="24"/>
      <c r="AL1818" s="24"/>
      <c r="AM1818" s="111"/>
    </row>
    <row r="1819" spans="1:39" x14ac:dyDescent="0.25">
      <c r="A1819" s="10"/>
      <c r="B1819" s="10"/>
      <c r="C1819" s="113" t="s">
        <v>1884</v>
      </c>
      <c r="D1819" t="s">
        <v>1916</v>
      </c>
      <c r="E1819" s="51"/>
      <c r="F1819" s="51"/>
      <c r="G1819" s="41"/>
      <c r="H1819" s="41"/>
      <c r="I1819" s="57" t="s">
        <v>4</v>
      </c>
      <c r="J1819" s="24">
        <v>7841.2664268396102</v>
      </c>
      <c r="K1819" s="59">
        <v>0.58229952350158598</v>
      </c>
      <c r="L1819" s="26">
        <v>2.0299999999999998</v>
      </c>
      <c r="M1819" s="60"/>
      <c r="N1819" s="162" t="s">
        <v>998</v>
      </c>
      <c r="O1819" s="178"/>
      <c r="P1819" s="163"/>
      <c r="Q1819" s="169"/>
      <c r="R1819" s="169"/>
      <c r="S1819" s="169"/>
      <c r="T1819" s="20"/>
      <c r="U1819" s="20"/>
      <c r="V1819" s="20"/>
      <c r="W1819" s="20"/>
      <c r="X1819" s="20"/>
      <c r="Y1819" s="20"/>
      <c r="Z1819" s="6"/>
      <c r="AA1819" s="6"/>
      <c r="AB1819" s="111"/>
      <c r="AC1819" s="24"/>
      <c r="AD1819" s="24"/>
      <c r="AE1819" s="24"/>
      <c r="AF1819" s="24"/>
      <c r="AG1819" s="24"/>
      <c r="AH1819" s="24"/>
      <c r="AI1819" s="111"/>
      <c r="AJ1819" s="24"/>
      <c r="AK1819" s="24"/>
      <c r="AL1819" s="24"/>
      <c r="AM1819" s="111"/>
    </row>
    <row r="1820" spans="1:39" x14ac:dyDescent="0.25">
      <c r="A1820" s="10"/>
      <c r="B1820" s="10"/>
      <c r="C1820" s="113" t="s">
        <v>1884</v>
      </c>
      <c r="D1820" t="s">
        <v>1917</v>
      </c>
      <c r="E1820" s="51"/>
      <c r="F1820" s="51"/>
      <c r="G1820" s="41"/>
      <c r="H1820" s="41"/>
      <c r="I1820" s="57" t="s">
        <v>4</v>
      </c>
      <c r="J1820" s="24">
        <v>7841.2664268396102</v>
      </c>
      <c r="K1820" s="59">
        <v>0.58229952350158598</v>
      </c>
      <c r="L1820" s="26">
        <v>2.0499999999999998</v>
      </c>
      <c r="M1820" s="60"/>
      <c r="N1820" s="162" t="s">
        <v>998</v>
      </c>
      <c r="O1820" s="178"/>
      <c r="P1820" s="163"/>
      <c r="Q1820" s="169"/>
      <c r="R1820" s="169"/>
      <c r="S1820" s="169"/>
      <c r="T1820" s="20"/>
      <c r="U1820" s="20"/>
      <c r="V1820" s="20"/>
      <c r="W1820" s="20"/>
      <c r="X1820" s="20"/>
      <c r="Y1820" s="20"/>
      <c r="Z1820" s="6"/>
      <c r="AA1820" s="6"/>
      <c r="AB1820" s="111"/>
      <c r="AC1820" s="24"/>
      <c r="AD1820" s="24"/>
      <c r="AE1820" s="24"/>
      <c r="AF1820" s="24"/>
      <c r="AG1820" s="24"/>
      <c r="AH1820" s="24"/>
      <c r="AI1820" s="111"/>
      <c r="AJ1820" s="24"/>
      <c r="AK1820" s="24"/>
      <c r="AL1820" s="24"/>
      <c r="AM1820" s="111"/>
    </row>
    <row r="1821" spans="1:39" x14ac:dyDescent="0.25">
      <c r="A1821" s="10"/>
      <c r="B1821" s="10"/>
      <c r="C1821" s="113" t="s">
        <v>1884</v>
      </c>
      <c r="D1821" t="s">
        <v>1918</v>
      </c>
      <c r="E1821" s="51"/>
      <c r="F1821" s="51"/>
      <c r="G1821" s="41"/>
      <c r="H1821" s="41"/>
      <c r="I1821" s="57" t="s">
        <v>4</v>
      </c>
      <c r="J1821" s="24">
        <v>7841.2664268396102</v>
      </c>
      <c r="K1821" s="59">
        <v>0.58229952350158598</v>
      </c>
      <c r="L1821" s="26">
        <v>2.08</v>
      </c>
      <c r="M1821" s="60"/>
      <c r="N1821" s="162" t="s">
        <v>998</v>
      </c>
      <c r="O1821" s="178"/>
      <c r="P1821" s="163"/>
      <c r="Q1821" s="169"/>
      <c r="R1821" s="169"/>
      <c r="S1821" s="169"/>
      <c r="T1821" s="20"/>
      <c r="U1821" s="20"/>
      <c r="V1821" s="20"/>
      <c r="W1821" s="20"/>
      <c r="X1821" s="20"/>
      <c r="Y1821" s="20"/>
      <c r="Z1821" s="6"/>
      <c r="AA1821" s="6"/>
      <c r="AB1821" s="111"/>
      <c r="AC1821" s="24"/>
      <c r="AD1821" s="24"/>
      <c r="AE1821" s="24"/>
      <c r="AF1821" s="24"/>
      <c r="AG1821" s="24"/>
      <c r="AH1821" s="24"/>
      <c r="AI1821" s="111"/>
      <c r="AJ1821" s="24"/>
      <c r="AK1821" s="24"/>
      <c r="AL1821" s="24"/>
      <c r="AM1821" s="111"/>
    </row>
    <row r="1822" spans="1:39" x14ac:dyDescent="0.25">
      <c r="A1822" s="10"/>
      <c r="B1822" s="10"/>
      <c r="C1822" s="113" t="s">
        <v>1884</v>
      </c>
      <c r="D1822" t="s">
        <v>1919</v>
      </c>
      <c r="E1822" s="51"/>
      <c r="F1822" s="51"/>
      <c r="G1822" s="41"/>
      <c r="H1822" s="41"/>
      <c r="I1822" s="57" t="s">
        <v>4</v>
      </c>
      <c r="J1822" s="24">
        <v>7841.2664268396102</v>
      </c>
      <c r="K1822" s="59">
        <v>0.58229952350158598</v>
      </c>
      <c r="L1822" s="26">
        <v>2.09</v>
      </c>
      <c r="M1822" s="60"/>
      <c r="N1822" s="162" t="s">
        <v>998</v>
      </c>
      <c r="O1822" s="178"/>
      <c r="P1822" s="163"/>
      <c r="Q1822" s="169"/>
      <c r="R1822" s="169"/>
      <c r="S1822" s="169"/>
      <c r="T1822" s="20"/>
      <c r="U1822" s="20"/>
      <c r="V1822" s="20"/>
      <c r="W1822" s="20"/>
      <c r="X1822" s="20"/>
      <c r="Y1822" s="20"/>
      <c r="Z1822" s="6"/>
      <c r="AA1822" s="6"/>
      <c r="AB1822" s="111"/>
      <c r="AC1822" s="24"/>
      <c r="AD1822" s="24"/>
      <c r="AE1822" s="24"/>
      <c r="AF1822" s="24"/>
      <c r="AG1822" s="24"/>
      <c r="AH1822" s="24"/>
      <c r="AI1822" s="111"/>
      <c r="AJ1822" s="24"/>
      <c r="AK1822" s="24"/>
      <c r="AL1822" s="24"/>
      <c r="AM1822" s="111"/>
    </row>
    <row r="1823" spans="1:39" x14ac:dyDescent="0.25">
      <c r="A1823" s="10"/>
      <c r="B1823" s="10"/>
      <c r="C1823" s="113" t="s">
        <v>1884</v>
      </c>
      <c r="D1823" t="s">
        <v>1920</v>
      </c>
      <c r="E1823" s="51"/>
      <c r="F1823" s="51"/>
      <c r="G1823" s="41"/>
      <c r="H1823" s="41"/>
      <c r="I1823" s="57" t="s">
        <v>4</v>
      </c>
      <c r="J1823" s="24">
        <v>7841.2664268396102</v>
      </c>
      <c r="K1823" s="59">
        <v>0.58229952350158598</v>
      </c>
      <c r="L1823" s="26">
        <v>2.13</v>
      </c>
      <c r="M1823" s="60"/>
      <c r="N1823" s="162" t="s">
        <v>998</v>
      </c>
      <c r="O1823" s="178"/>
      <c r="P1823" s="163"/>
      <c r="Q1823" s="169"/>
      <c r="R1823" s="169"/>
      <c r="S1823" s="169"/>
      <c r="T1823" s="20"/>
      <c r="U1823" s="20"/>
      <c r="V1823" s="20"/>
      <c r="W1823" s="20"/>
      <c r="X1823" s="20"/>
      <c r="Y1823" s="20"/>
      <c r="Z1823" s="6"/>
      <c r="AA1823" s="6"/>
      <c r="AB1823" s="111"/>
      <c r="AC1823" s="24"/>
      <c r="AD1823" s="24"/>
      <c r="AE1823" s="24"/>
      <c r="AF1823" s="24"/>
      <c r="AG1823" s="24"/>
      <c r="AH1823" s="24"/>
      <c r="AI1823" s="111"/>
      <c r="AJ1823" s="24"/>
      <c r="AK1823" s="24"/>
      <c r="AL1823" s="24"/>
      <c r="AM1823" s="111"/>
    </row>
    <row r="1824" spans="1:39" x14ac:dyDescent="0.25">
      <c r="A1824" s="10"/>
      <c r="B1824" s="10"/>
      <c r="C1824" s="113" t="s">
        <v>1884</v>
      </c>
      <c r="D1824" t="s">
        <v>1921</v>
      </c>
      <c r="E1824" s="51"/>
      <c r="F1824" s="51"/>
      <c r="G1824" s="41"/>
      <c r="H1824" s="41"/>
      <c r="I1824" s="57" t="s">
        <v>4</v>
      </c>
      <c r="J1824" s="24">
        <v>7841.2664268396102</v>
      </c>
      <c r="K1824" s="59">
        <v>0.58229952350158598</v>
      </c>
      <c r="L1824" s="26">
        <v>2.14</v>
      </c>
      <c r="M1824" s="60"/>
      <c r="N1824" s="162" t="s">
        <v>998</v>
      </c>
      <c r="O1824" s="178"/>
      <c r="P1824" s="163"/>
      <c r="Q1824" s="169"/>
      <c r="R1824" s="169"/>
      <c r="S1824" s="169"/>
      <c r="T1824" s="20"/>
      <c r="U1824" s="20"/>
      <c r="V1824" s="20"/>
      <c r="W1824" s="20"/>
      <c r="X1824" s="20"/>
      <c r="Y1824" s="20"/>
      <c r="Z1824" s="6"/>
      <c r="AA1824" s="6"/>
      <c r="AB1824" s="111"/>
      <c r="AC1824" s="24"/>
      <c r="AD1824" s="24"/>
      <c r="AE1824" s="24"/>
      <c r="AF1824" s="24"/>
      <c r="AG1824" s="24"/>
      <c r="AH1824" s="24"/>
      <c r="AI1824" s="111"/>
      <c r="AJ1824" s="24"/>
      <c r="AK1824" s="24"/>
      <c r="AL1824" s="24"/>
      <c r="AM1824" s="111"/>
    </row>
    <row r="1825" spans="1:39" x14ac:dyDescent="0.25">
      <c r="A1825" s="10"/>
      <c r="B1825" s="10"/>
      <c r="C1825" s="13"/>
      <c r="D1825" s="66"/>
      <c r="E1825" s="66"/>
      <c r="F1825" s="66"/>
      <c r="G1825" s="81"/>
      <c r="H1825" s="81"/>
      <c r="I1825" s="63"/>
      <c r="J1825" s="64"/>
      <c r="K1825" s="65"/>
      <c r="L1825" s="50"/>
      <c r="M1825" s="73"/>
      <c r="N1825" s="74"/>
      <c r="O1825" s="163"/>
      <c r="P1825" s="163"/>
      <c r="Q1825" s="169"/>
      <c r="R1825" s="169"/>
      <c r="S1825" s="169"/>
      <c r="T1825" s="46"/>
      <c r="U1825" s="46"/>
      <c r="V1825" s="46"/>
      <c r="W1825" s="46"/>
      <c r="X1825" s="46"/>
      <c r="Y1825" s="46"/>
      <c r="Z1825" s="17"/>
      <c r="AA1825" s="17"/>
      <c r="AB1825" s="111"/>
      <c r="AC1825" s="111"/>
      <c r="AD1825" s="111"/>
      <c r="AE1825" s="111"/>
      <c r="AF1825" s="111"/>
      <c r="AG1825" s="111"/>
      <c r="AH1825" s="111"/>
      <c r="AI1825" s="111"/>
      <c r="AJ1825" s="111"/>
      <c r="AK1825" s="111"/>
      <c r="AL1825" s="111"/>
      <c r="AM1825" s="111"/>
    </row>
    <row r="1826" spans="1:39" x14ac:dyDescent="0.25">
      <c r="A1826" s="10"/>
      <c r="B1826" s="10"/>
      <c r="C1826" s="113" t="s">
        <v>908</v>
      </c>
      <c r="D1826" s="51" t="s">
        <v>1788</v>
      </c>
      <c r="E1826" s="38" t="s">
        <v>30</v>
      </c>
      <c r="F1826" s="38">
        <v>1</v>
      </c>
      <c r="G1826" s="41">
        <v>0.57764374502479943</v>
      </c>
      <c r="H1826" s="41">
        <v>0.58405541067272371</v>
      </c>
      <c r="I1826" s="57" t="s">
        <v>9</v>
      </c>
      <c r="J1826" s="58">
        <v>3089.8867662399298</v>
      </c>
      <c r="K1826" s="59">
        <v>0.60461148681394905</v>
      </c>
      <c r="L1826" s="26">
        <f t="shared" ref="L1826:L1828" si="124">G1826*J1826/978</f>
        <v>1.8250038480096114</v>
      </c>
      <c r="M1826" s="60">
        <v>39.322195151153217</v>
      </c>
      <c r="N1826" s="61" t="s">
        <v>29</v>
      </c>
      <c r="O1826" s="24">
        <f>IF(D1826=D1815,0,1)</f>
        <v>1</v>
      </c>
      <c r="P1826" s="163">
        <f t="shared" ref="P1826:P1828" si="125">IF(F1826=1,1,0)</f>
        <v>1</v>
      </c>
      <c r="Q1826" s="166">
        <v>1</v>
      </c>
      <c r="R1826" s="166">
        <v>1</v>
      </c>
      <c r="S1826" s="166">
        <v>1</v>
      </c>
      <c r="T1826" s="27">
        <f>AVERAGE(L1826:L1828)</f>
        <v>1.8349573947684037</v>
      </c>
      <c r="U1826" s="27">
        <f>STDEVA(L1826:L1828)</f>
        <v>1.0768243259504637E-2</v>
      </c>
      <c r="V1826" s="24">
        <f>978*T1826/AA1826</f>
        <v>897.29416604174935</v>
      </c>
      <c r="W1826" s="24">
        <f>978*U1826/AA1826</f>
        <v>5.2656709538977671</v>
      </c>
      <c r="X1826" s="27">
        <f>AVERAGE(M1826:M1828)</f>
        <v>39.302105124432295</v>
      </c>
      <c r="Y1826" s="27">
        <f>STDEVA(M1826:M1828)</f>
        <v>5.310402152061372E-2</v>
      </c>
      <c r="Z1826" s="6">
        <v>34</v>
      </c>
      <c r="AA1826" s="6">
        <v>2</v>
      </c>
      <c r="AB1826" s="111"/>
      <c r="AC1826" s="25">
        <f>SUM(O1826:O1828)</f>
        <v>1</v>
      </c>
      <c r="AD1826" s="25">
        <f>SUM(P1826:P1828)</f>
        <v>1</v>
      </c>
      <c r="AE1826" s="25">
        <f>SUM(R1826:R1828)</f>
        <v>3</v>
      </c>
      <c r="AF1826" s="24">
        <v>1</v>
      </c>
      <c r="AG1826" s="23">
        <v>1</v>
      </c>
      <c r="AH1826" s="23">
        <v>3</v>
      </c>
      <c r="AI1826" s="111"/>
      <c r="AJ1826" s="23">
        <v>1</v>
      </c>
      <c r="AM1826" s="111"/>
    </row>
    <row r="1827" spans="1:39" x14ac:dyDescent="0.25">
      <c r="A1827" s="10"/>
      <c r="B1827" s="10"/>
      <c r="C1827" s="113" t="s">
        <v>908</v>
      </c>
      <c r="D1827" s="51" t="s">
        <v>1788</v>
      </c>
      <c r="E1827" s="38" t="s">
        <v>30</v>
      </c>
      <c r="F1827" s="38">
        <v>2</v>
      </c>
      <c r="G1827" s="41">
        <v>0.5803267347807578</v>
      </c>
      <c r="H1827" s="41">
        <v>0.58916610850636308</v>
      </c>
      <c r="I1827" s="57" t="s">
        <v>9</v>
      </c>
      <c r="J1827" s="58">
        <v>3089.8867662399298</v>
      </c>
      <c r="K1827" s="59">
        <v>0.60461148681394905</v>
      </c>
      <c r="L1827" s="26">
        <f t="shared" si="124"/>
        <v>1.8334804681945738</v>
      </c>
      <c r="M1827" s="60">
        <v>39.241887108157648</v>
      </c>
      <c r="N1827" s="61" t="s">
        <v>29</v>
      </c>
      <c r="O1827" s="24">
        <f t="shared" ref="O1827:O1828" si="126">IF(D1827=D1826,0,1)</f>
        <v>0</v>
      </c>
      <c r="P1827" s="163">
        <f t="shared" si="125"/>
        <v>0</v>
      </c>
      <c r="Q1827" s="166">
        <v>2</v>
      </c>
      <c r="R1827" s="166">
        <v>1</v>
      </c>
      <c r="S1827" s="166">
        <v>1</v>
      </c>
      <c r="AB1827" s="111"/>
      <c r="AI1827" s="111"/>
      <c r="AM1827" s="111"/>
    </row>
    <row r="1828" spans="1:39" x14ac:dyDescent="0.25">
      <c r="A1828" s="10"/>
      <c r="B1828" s="10"/>
      <c r="C1828" s="113" t="s">
        <v>908</v>
      </c>
      <c r="D1828" s="51" t="s">
        <v>1788</v>
      </c>
      <c r="E1828" s="38" t="s">
        <v>30</v>
      </c>
      <c r="F1828" s="38">
        <v>3</v>
      </c>
      <c r="G1828" s="41">
        <v>0.58441213921901536</v>
      </c>
      <c r="H1828" s="41">
        <v>0.59029727617448691</v>
      </c>
      <c r="I1828" s="57" t="s">
        <v>9</v>
      </c>
      <c r="J1828" s="58">
        <v>3089.8867662399298</v>
      </c>
      <c r="K1828" s="59">
        <v>0.60461148681394905</v>
      </c>
      <c r="L1828" s="26">
        <f t="shared" si="124"/>
        <v>1.8463878681010257</v>
      </c>
      <c r="M1828" s="60">
        <v>39.342233113986005</v>
      </c>
      <c r="N1828" s="61" t="s">
        <v>29</v>
      </c>
      <c r="O1828" s="24">
        <f t="shared" si="126"/>
        <v>0</v>
      </c>
      <c r="P1828" s="163">
        <f t="shared" si="125"/>
        <v>0</v>
      </c>
      <c r="Q1828" s="166">
        <v>3</v>
      </c>
      <c r="R1828" s="166">
        <v>1</v>
      </c>
      <c r="S1828" s="166">
        <v>1</v>
      </c>
      <c r="AB1828" s="111"/>
      <c r="AI1828" s="111"/>
      <c r="AM1828" s="111"/>
    </row>
    <row r="1829" spans="1:39" x14ac:dyDescent="0.25">
      <c r="A1829" s="10"/>
      <c r="B1829" s="10"/>
      <c r="C1829" s="13"/>
      <c r="D1829" s="10"/>
      <c r="E1829" s="10"/>
      <c r="F1829" s="10"/>
      <c r="G1829" s="82"/>
      <c r="H1829" s="82"/>
      <c r="I1829" s="43"/>
      <c r="J1829" s="43"/>
      <c r="K1829" s="43"/>
      <c r="L1829" s="43"/>
      <c r="M1829" s="73"/>
      <c r="N1829" s="74"/>
      <c r="O1829" s="163"/>
      <c r="P1829" s="163"/>
      <c r="Q1829" s="169"/>
      <c r="R1829" s="169"/>
      <c r="S1829" s="169"/>
      <c r="T1829" s="93"/>
      <c r="U1829" s="93"/>
      <c r="V1829" s="93"/>
      <c r="W1829" s="93"/>
      <c r="X1829" s="93"/>
      <c r="Y1829" s="93"/>
      <c r="Z1829" s="97"/>
      <c r="AA1829" s="97"/>
      <c r="AB1829" s="111"/>
      <c r="AC1829" s="112"/>
      <c r="AD1829" s="112"/>
      <c r="AE1829" s="112"/>
      <c r="AF1829" s="112"/>
      <c r="AG1829" s="112"/>
      <c r="AH1829" s="112"/>
      <c r="AI1829" s="111"/>
      <c r="AJ1829" s="112"/>
      <c r="AK1829" s="112"/>
      <c r="AL1829" s="112"/>
      <c r="AM1829" s="111"/>
    </row>
    <row r="1830" spans="1:39" x14ac:dyDescent="0.25">
      <c r="A1830" s="10"/>
      <c r="B1830" s="10"/>
      <c r="C1830" s="113" t="s">
        <v>717</v>
      </c>
      <c r="D1830" s="51" t="s">
        <v>1789</v>
      </c>
      <c r="E1830" s="38" t="s">
        <v>30</v>
      </c>
      <c r="F1830" s="38">
        <v>1</v>
      </c>
      <c r="G1830" s="41">
        <v>0.55609267734553769</v>
      </c>
      <c r="H1830" s="41">
        <v>0.58275419810898677</v>
      </c>
      <c r="I1830" s="57" t="s">
        <v>9</v>
      </c>
      <c r="J1830" s="58">
        <v>3089.8867662399298</v>
      </c>
      <c r="K1830" s="59">
        <v>0.60461148681394905</v>
      </c>
      <c r="L1830" s="26">
        <f t="shared" ref="L1830:L1839" si="127">G1830*J1830/978</f>
        <v>1.7569155465571658</v>
      </c>
      <c r="M1830" s="60">
        <v>38.61254258158651</v>
      </c>
      <c r="N1830" s="61" t="s">
        <v>29</v>
      </c>
      <c r="O1830" s="24">
        <f t="shared" ref="O1830:O1832" si="128">IF(D1830=D1829,0,1)</f>
        <v>1</v>
      </c>
      <c r="P1830" s="163">
        <f t="shared" ref="P1830:P1832" si="129">IF(F1830=1,1,0)</f>
        <v>1</v>
      </c>
      <c r="Q1830" s="166">
        <v>1</v>
      </c>
      <c r="R1830" s="166">
        <v>1</v>
      </c>
      <c r="S1830" s="166">
        <v>1</v>
      </c>
      <c r="T1830" s="27">
        <f>AVERAGE(L1830:L1832)</f>
        <v>1.7659789772655927</v>
      </c>
      <c r="U1830" s="27">
        <f>STDEVA(L1830:L1832)</f>
        <v>1.6358639905715379E-2</v>
      </c>
      <c r="V1830" s="24">
        <f>978*T1830/AA1830</f>
        <v>863.56371988287481</v>
      </c>
      <c r="W1830" s="24">
        <f>978*U1830/AA1830</f>
        <v>7.9993749138948207</v>
      </c>
      <c r="X1830" s="27">
        <f>AVERAGE(M1830:M1832)</f>
        <v>38.681418494621632</v>
      </c>
      <c r="Y1830" s="27">
        <f>STDEVA(M1830:M1832)</f>
        <v>6.6768975056809843E-2</v>
      </c>
      <c r="Z1830" s="6">
        <v>34</v>
      </c>
      <c r="AA1830" s="6">
        <v>2</v>
      </c>
      <c r="AB1830" s="111"/>
      <c r="AC1830" s="25">
        <f>SUM(O1830:O1832)</f>
        <v>1</v>
      </c>
      <c r="AD1830" s="25">
        <f>SUM(P1830:P1832)</f>
        <v>1</v>
      </c>
      <c r="AE1830" s="25">
        <f>SUM(R1830:R1832)</f>
        <v>3</v>
      </c>
      <c r="AF1830" s="24">
        <v>1</v>
      </c>
      <c r="AG1830" s="23">
        <v>1</v>
      </c>
      <c r="AH1830" s="23">
        <v>3</v>
      </c>
      <c r="AI1830" s="111"/>
      <c r="AJ1830" s="23">
        <v>1</v>
      </c>
      <c r="AM1830" s="111"/>
    </row>
    <row r="1831" spans="1:39" x14ac:dyDescent="0.25">
      <c r="A1831" s="10"/>
      <c r="B1831" s="10"/>
      <c r="C1831" s="113" t="s">
        <v>717</v>
      </c>
      <c r="D1831" s="51" t="s">
        <v>1789</v>
      </c>
      <c r="E1831" s="38" t="s">
        <v>30</v>
      </c>
      <c r="F1831" s="38">
        <v>2</v>
      </c>
      <c r="G1831" s="41">
        <v>0.56493858381502893</v>
      </c>
      <c r="H1831" s="41">
        <v>0.58808165716001193</v>
      </c>
      <c r="I1831" s="57" t="s">
        <v>9</v>
      </c>
      <c r="J1831" s="58">
        <v>3089.8867662399298</v>
      </c>
      <c r="K1831" s="59">
        <v>0.60461148681394905</v>
      </c>
      <c r="L1831" s="26">
        <f t="shared" si="127"/>
        <v>1.7848632452641975</v>
      </c>
      <c r="M1831" s="60">
        <v>38.745859409040385</v>
      </c>
      <c r="N1831" s="61" t="s">
        <v>29</v>
      </c>
      <c r="O1831" s="24">
        <f t="shared" si="128"/>
        <v>0</v>
      </c>
      <c r="P1831" s="163">
        <f t="shared" si="129"/>
        <v>0</v>
      </c>
      <c r="Q1831" s="166">
        <v>2</v>
      </c>
      <c r="R1831" s="166">
        <v>1</v>
      </c>
      <c r="S1831" s="166">
        <v>1</v>
      </c>
      <c r="AB1831" s="111"/>
      <c r="AI1831" s="111"/>
      <c r="AM1831" s="111"/>
    </row>
    <row r="1832" spans="1:39" x14ac:dyDescent="0.25">
      <c r="A1832" s="10"/>
      <c r="B1832" s="10"/>
      <c r="C1832" s="113" t="s">
        <v>717</v>
      </c>
      <c r="D1832" s="51" t="s">
        <v>1789</v>
      </c>
      <c r="E1832" s="38" t="s">
        <v>30</v>
      </c>
      <c r="F1832" s="38">
        <v>3</v>
      </c>
      <c r="G1832" s="41">
        <v>0.55585294570066146</v>
      </c>
      <c r="H1832" s="41">
        <v>0.58036801280044514</v>
      </c>
      <c r="I1832" s="57" t="s">
        <v>9</v>
      </c>
      <c r="J1832" s="58">
        <v>3089.8867662399298</v>
      </c>
      <c r="K1832" s="59">
        <v>0.60461148681394905</v>
      </c>
      <c r="L1832" s="26">
        <f t="shared" si="127"/>
        <v>1.7561581399754151</v>
      </c>
      <c r="M1832" s="60">
        <v>38.685853493237985</v>
      </c>
      <c r="N1832" s="61" t="s">
        <v>29</v>
      </c>
      <c r="O1832" s="24">
        <f t="shared" si="128"/>
        <v>0</v>
      </c>
      <c r="P1832" s="163">
        <f t="shared" si="129"/>
        <v>0</v>
      </c>
      <c r="Q1832" s="166">
        <v>3</v>
      </c>
      <c r="R1832" s="166">
        <v>1</v>
      </c>
      <c r="S1832" s="166">
        <v>1</v>
      </c>
      <c r="AB1832" s="111"/>
      <c r="AI1832" s="111"/>
      <c r="AM1832" s="111"/>
    </row>
    <row r="1833" spans="1:39" x14ac:dyDescent="0.25">
      <c r="A1833" s="10"/>
      <c r="B1833" s="10"/>
      <c r="C1833" s="13"/>
      <c r="D1833" s="66"/>
      <c r="E1833" s="116"/>
      <c r="F1833" s="116"/>
      <c r="G1833" s="81"/>
      <c r="H1833" s="81"/>
      <c r="I1833" s="63"/>
      <c r="J1833" s="64"/>
      <c r="K1833" s="65"/>
      <c r="L1833" s="50"/>
      <c r="M1833" s="73"/>
      <c r="N1833" s="74"/>
      <c r="O1833" s="111"/>
      <c r="P1833" s="163"/>
      <c r="Q1833" s="166"/>
      <c r="R1833" s="166"/>
      <c r="S1833" s="166"/>
      <c r="T1833" s="43"/>
      <c r="U1833" s="43"/>
      <c r="V1833" s="43"/>
      <c r="W1833" s="43"/>
      <c r="X1833" s="43"/>
      <c r="Y1833" s="43"/>
      <c r="Z1833" s="43"/>
      <c r="AA1833" s="43"/>
      <c r="AB1833" s="111"/>
      <c r="AC1833" s="71"/>
      <c r="AD1833" s="43"/>
      <c r="AE1833" s="43"/>
      <c r="AF1833" s="10"/>
      <c r="AG1833" s="10"/>
      <c r="AH1833" s="10"/>
      <c r="AI1833" s="111"/>
      <c r="AJ1833" s="43"/>
      <c r="AK1833" s="43"/>
      <c r="AL1833" s="43"/>
      <c r="AM1833" s="111"/>
    </row>
    <row r="1834" spans="1:39" x14ac:dyDescent="0.25">
      <c r="A1834" s="10"/>
      <c r="B1834" s="10"/>
      <c r="C1834" s="113" t="s">
        <v>2005</v>
      </c>
      <c r="D1834" t="s">
        <v>2004</v>
      </c>
      <c r="E1834" s="38" t="s">
        <v>30</v>
      </c>
      <c r="F1834" s="38">
        <v>1</v>
      </c>
      <c r="G1834" s="41">
        <v>0.56325813557904125</v>
      </c>
      <c r="H1834" s="41">
        <v>0.57150718257645972</v>
      </c>
      <c r="I1834" s="57" t="s">
        <v>9</v>
      </c>
      <c r="J1834" s="58">
        <v>3089.8867662399298</v>
      </c>
      <c r="K1834" s="59">
        <v>0.60461148681394905</v>
      </c>
      <c r="L1834" s="26">
        <f t="shared" si="127"/>
        <v>1.7795540481622247</v>
      </c>
      <c r="M1834" s="60">
        <v>39.253274416025739</v>
      </c>
      <c r="N1834" s="61" t="s">
        <v>29</v>
      </c>
      <c r="O1834" s="24">
        <f t="shared" ref="O1834:O1836" si="130">IF(D1834=D1833,0,1)</f>
        <v>1</v>
      </c>
      <c r="P1834" s="163">
        <v>1</v>
      </c>
      <c r="Q1834" s="166">
        <v>1</v>
      </c>
      <c r="R1834" s="166">
        <v>1</v>
      </c>
      <c r="S1834" s="166">
        <v>1</v>
      </c>
      <c r="T1834" s="27">
        <f>AVERAGE(L1834:L1839)</f>
        <v>1.7808233643877525</v>
      </c>
      <c r="U1834" s="27">
        <f>STDEVA(L1834:L1839)</f>
        <v>1.6402003045284445E-2</v>
      </c>
      <c r="V1834" s="24">
        <f>978*T1834/AA1834</f>
        <v>870.82262518561095</v>
      </c>
      <c r="W1834" s="24">
        <f>978*U1834/AA1834</f>
        <v>8.0205794891440938</v>
      </c>
      <c r="X1834" s="27">
        <f>AVERAGE(M1834:M1839)</f>
        <v>38.914040830432164</v>
      </c>
      <c r="Y1834" s="27">
        <f>STDEVA(M1834:M1839)</f>
        <v>0.34225334464597434</v>
      </c>
      <c r="Z1834" s="6">
        <v>34</v>
      </c>
      <c r="AA1834" s="6">
        <v>2</v>
      </c>
      <c r="AB1834" s="111"/>
      <c r="AC1834" s="25">
        <v>1</v>
      </c>
      <c r="AD1834" s="23">
        <v>4</v>
      </c>
      <c r="AE1834" s="23">
        <v>6</v>
      </c>
      <c r="AF1834" s="23">
        <v>1</v>
      </c>
      <c r="AG1834" s="23">
        <v>4</v>
      </c>
      <c r="AH1834" s="23">
        <v>6</v>
      </c>
      <c r="AI1834" s="111"/>
      <c r="AJ1834" s="23">
        <v>1</v>
      </c>
      <c r="AM1834" s="111"/>
    </row>
    <row r="1835" spans="1:39" x14ac:dyDescent="0.25">
      <c r="A1835" s="10"/>
      <c r="B1835" s="10"/>
      <c r="C1835" s="113" t="s">
        <v>2005</v>
      </c>
      <c r="D1835" t="s">
        <v>2004</v>
      </c>
      <c r="E1835" s="38" t="s">
        <v>30</v>
      </c>
      <c r="F1835" s="38">
        <v>2</v>
      </c>
      <c r="G1835" s="41">
        <v>0.56403797199830297</v>
      </c>
      <c r="H1835" s="41">
        <v>0.58988652763236094</v>
      </c>
      <c r="I1835" s="57" t="s">
        <v>9</v>
      </c>
      <c r="J1835" s="58">
        <v>3089.8867662399298</v>
      </c>
      <c r="K1835" s="59">
        <v>0.60461148681394905</v>
      </c>
      <c r="L1835" s="26">
        <f t="shared" si="127"/>
        <v>1.7820178582150965</v>
      </c>
      <c r="M1835" s="60">
        <v>38.652925250267543</v>
      </c>
      <c r="N1835" s="61" t="s">
        <v>29</v>
      </c>
      <c r="O1835" s="24">
        <f t="shared" si="130"/>
        <v>0</v>
      </c>
      <c r="P1835" s="163">
        <v>0</v>
      </c>
      <c r="Q1835" s="166">
        <v>2</v>
      </c>
      <c r="R1835" s="166">
        <v>1</v>
      </c>
      <c r="S1835" s="166">
        <v>1</v>
      </c>
      <c r="AB1835" s="111"/>
      <c r="AI1835" s="111"/>
      <c r="AM1835" s="111"/>
    </row>
    <row r="1836" spans="1:39" x14ac:dyDescent="0.25">
      <c r="A1836" s="10"/>
      <c r="B1836" s="10"/>
      <c r="C1836" s="113" t="s">
        <v>2005</v>
      </c>
      <c r="D1836" t="s">
        <v>2004</v>
      </c>
      <c r="E1836" s="38" t="s">
        <v>30</v>
      </c>
      <c r="F1836" s="38">
        <v>3</v>
      </c>
      <c r="G1836" s="41">
        <v>0.57157991959143761</v>
      </c>
      <c r="H1836" s="41">
        <v>0.58790098849893613</v>
      </c>
      <c r="I1836" s="57" t="s">
        <v>9</v>
      </c>
      <c r="J1836" s="58">
        <v>3089.8867662399298</v>
      </c>
      <c r="K1836" s="59">
        <v>0.60461148681394905</v>
      </c>
      <c r="L1836" s="26">
        <f t="shared" si="127"/>
        <v>1.8058458378262436</v>
      </c>
      <c r="M1836" s="60">
        <v>38.984212392999453</v>
      </c>
      <c r="N1836" s="61" t="s">
        <v>29</v>
      </c>
      <c r="O1836" s="24">
        <f t="shared" si="130"/>
        <v>0</v>
      </c>
      <c r="P1836" s="163">
        <v>0</v>
      </c>
      <c r="Q1836" s="166">
        <v>3</v>
      </c>
      <c r="R1836" s="166">
        <v>1</v>
      </c>
      <c r="S1836" s="166">
        <v>1</v>
      </c>
      <c r="AB1836" s="111"/>
      <c r="AI1836" s="111"/>
      <c r="AM1836" s="111"/>
    </row>
    <row r="1837" spans="1:39" x14ac:dyDescent="0.25">
      <c r="A1837" s="10"/>
      <c r="B1837" s="10"/>
      <c r="C1837" s="113" t="s">
        <v>2005</v>
      </c>
      <c r="D1837" t="s">
        <v>2004</v>
      </c>
      <c r="E1837" s="38" t="s">
        <v>31</v>
      </c>
      <c r="F1837" s="38">
        <v>1</v>
      </c>
      <c r="G1837" s="41">
        <v>0.55725259828287388</v>
      </c>
      <c r="H1837" s="41">
        <v>0.58362806444787041</v>
      </c>
      <c r="I1837" s="57" t="s">
        <v>9</v>
      </c>
      <c r="J1837" s="58">
        <v>3089.8867662399298</v>
      </c>
      <c r="K1837" s="59">
        <v>0.60461148681394905</v>
      </c>
      <c r="L1837" s="26">
        <f t="shared" si="127"/>
        <v>1.7605801931360612</v>
      </c>
      <c r="M1837" s="60">
        <v>38.624235154113151</v>
      </c>
      <c r="N1837" s="61" t="s">
        <v>29</v>
      </c>
      <c r="O1837" s="24">
        <f t="shared" ref="O1837:O1839" si="131">IF(D1837=D1836,0,1)</f>
        <v>0</v>
      </c>
      <c r="P1837" s="163">
        <v>1</v>
      </c>
      <c r="Q1837" s="166">
        <v>4</v>
      </c>
      <c r="R1837" s="166">
        <v>1</v>
      </c>
      <c r="S1837" s="166">
        <v>1</v>
      </c>
      <c r="AB1837" s="111"/>
      <c r="AI1837" s="111"/>
      <c r="AM1837" s="111"/>
    </row>
    <row r="1838" spans="1:39" x14ac:dyDescent="0.25">
      <c r="A1838" s="10"/>
      <c r="B1838" s="10"/>
      <c r="C1838" s="113" t="s">
        <v>2005</v>
      </c>
      <c r="D1838" t="s">
        <v>2004</v>
      </c>
      <c r="E1838" s="38" t="s">
        <v>32</v>
      </c>
      <c r="F1838" s="38">
        <v>1</v>
      </c>
      <c r="G1838" s="41">
        <v>0.56676019612844719</v>
      </c>
      <c r="H1838" s="41">
        <v>0.57153305203938121</v>
      </c>
      <c r="I1838" s="57" t="s">
        <v>9</v>
      </c>
      <c r="J1838" s="58">
        <v>3089.8867662399298</v>
      </c>
      <c r="K1838" s="59">
        <v>0.60461148681394905</v>
      </c>
      <c r="L1838" s="26">
        <f t="shared" si="127"/>
        <v>1.7906184352237586</v>
      </c>
      <c r="M1838" s="60">
        <v>39.374350681618118</v>
      </c>
      <c r="N1838" s="61" t="s">
        <v>29</v>
      </c>
      <c r="O1838" s="24">
        <f t="shared" si="131"/>
        <v>0</v>
      </c>
      <c r="P1838" s="163">
        <v>1</v>
      </c>
      <c r="Q1838" s="166">
        <v>5</v>
      </c>
      <c r="R1838" s="166">
        <v>1</v>
      </c>
      <c r="S1838" s="166">
        <v>1</v>
      </c>
      <c r="AB1838" s="111"/>
      <c r="AI1838" s="111"/>
      <c r="AM1838" s="111"/>
    </row>
    <row r="1839" spans="1:39" x14ac:dyDescent="0.25">
      <c r="A1839" s="10"/>
      <c r="B1839" s="10"/>
      <c r="C1839" s="113" t="s">
        <v>2005</v>
      </c>
      <c r="D1839" t="s">
        <v>2004</v>
      </c>
      <c r="E1839" s="38" t="s">
        <v>33</v>
      </c>
      <c r="F1839" s="38">
        <v>1</v>
      </c>
      <c r="G1839" s="41">
        <v>0.55907054871220607</v>
      </c>
      <c r="H1839" s="41">
        <v>0.58638208650305101</v>
      </c>
      <c r="I1839" s="57" t="s">
        <v>9</v>
      </c>
      <c r="J1839" s="58">
        <v>3089.8867662399298</v>
      </c>
      <c r="K1839" s="59">
        <v>0.60461148681394905</v>
      </c>
      <c r="L1839" s="26">
        <f t="shared" si="127"/>
        <v>1.7663238137631305</v>
      </c>
      <c r="M1839" s="60">
        <v>38.595247087568993</v>
      </c>
      <c r="N1839" s="61" t="s">
        <v>29</v>
      </c>
      <c r="O1839" s="24">
        <f t="shared" si="131"/>
        <v>0</v>
      </c>
      <c r="P1839" s="163">
        <v>1</v>
      </c>
      <c r="Q1839" s="166">
        <v>6</v>
      </c>
      <c r="R1839" s="166">
        <v>1</v>
      </c>
      <c r="S1839" s="166">
        <v>1</v>
      </c>
      <c r="AB1839" s="111"/>
      <c r="AI1839" s="111"/>
      <c r="AM1839" s="111"/>
    </row>
    <row r="1840" spans="1:39" x14ac:dyDescent="0.25">
      <c r="A1840" s="10"/>
      <c r="B1840" s="10"/>
      <c r="C1840" s="8"/>
      <c r="D1840" s="66"/>
      <c r="E1840" s="66"/>
      <c r="F1840" s="66"/>
      <c r="G1840" s="81"/>
      <c r="H1840" s="81"/>
      <c r="I1840" s="63"/>
      <c r="J1840" s="64"/>
      <c r="K1840" s="65"/>
      <c r="L1840" s="50"/>
      <c r="M1840" s="73"/>
      <c r="N1840" s="74"/>
      <c r="O1840" s="163"/>
      <c r="P1840" s="163"/>
      <c r="Q1840" s="169"/>
      <c r="R1840" s="169"/>
      <c r="S1840" s="169"/>
      <c r="T1840" s="93"/>
      <c r="U1840" s="93"/>
      <c r="V1840" s="93"/>
      <c r="W1840" s="93"/>
      <c r="X1840" s="93"/>
      <c r="Y1840" s="93"/>
      <c r="Z1840" s="97"/>
      <c r="AA1840" s="97"/>
      <c r="AB1840" s="111"/>
      <c r="AC1840" s="112"/>
      <c r="AD1840" s="112"/>
      <c r="AE1840" s="112"/>
      <c r="AF1840" s="112"/>
      <c r="AG1840" s="112"/>
      <c r="AH1840" s="112"/>
      <c r="AI1840" s="111"/>
      <c r="AJ1840" s="112"/>
      <c r="AK1840" s="112"/>
      <c r="AL1840" s="112"/>
      <c r="AM1840" s="111"/>
    </row>
    <row r="1841" spans="1:41" x14ac:dyDescent="0.25">
      <c r="A1841" s="10"/>
      <c r="B1841" s="10"/>
      <c r="C1841" s="2" t="s">
        <v>1976</v>
      </c>
      <c r="D1841" s="51" t="s">
        <v>1943</v>
      </c>
      <c r="E1841" s="51"/>
      <c r="F1841" s="51"/>
      <c r="G1841" s="41"/>
      <c r="H1841" s="41"/>
      <c r="I1841" s="23" t="s">
        <v>1949</v>
      </c>
      <c r="J1841" s="25">
        <v>2787.3</v>
      </c>
      <c r="K1841" s="59"/>
      <c r="L1841" s="26">
        <v>2</v>
      </c>
      <c r="M1841" s="60"/>
      <c r="N1841" s="176" t="s">
        <v>997</v>
      </c>
      <c r="O1841" s="178"/>
      <c r="P1841" s="163"/>
      <c r="Q1841" s="169"/>
      <c r="R1841" s="169"/>
      <c r="S1841" s="169"/>
      <c r="T1841" s="27">
        <v>2</v>
      </c>
      <c r="U1841" s="27">
        <v>0.09</v>
      </c>
      <c r="V1841" s="24">
        <f>978*T1841/AA1841</f>
        <v>978</v>
      </c>
      <c r="W1841" s="24">
        <f>978*U1841/AA1841</f>
        <v>44.01</v>
      </c>
      <c r="X1841" s="20" t="s">
        <v>5</v>
      </c>
      <c r="Y1841" s="20" t="s">
        <v>5</v>
      </c>
      <c r="Z1841" s="6">
        <v>22</v>
      </c>
      <c r="AA1841" s="6">
        <v>2</v>
      </c>
      <c r="AB1841" s="111"/>
      <c r="AC1841" s="24"/>
      <c r="AD1841" s="24"/>
      <c r="AE1841" s="24"/>
      <c r="AF1841" s="24">
        <v>0</v>
      </c>
      <c r="AG1841" s="24">
        <v>0</v>
      </c>
      <c r="AH1841" s="24">
        <v>0</v>
      </c>
      <c r="AI1841" s="111"/>
      <c r="AJ1841" s="24"/>
      <c r="AK1841" s="24"/>
      <c r="AL1841" s="24">
        <v>1</v>
      </c>
      <c r="AM1841" s="111"/>
    </row>
    <row r="1842" spans="1:41" x14ac:dyDescent="0.25">
      <c r="A1842" s="10"/>
      <c r="B1842" s="10"/>
      <c r="C1842" s="8"/>
      <c r="D1842" s="66"/>
      <c r="E1842" s="66"/>
      <c r="F1842" s="66"/>
      <c r="G1842" s="81"/>
      <c r="H1842" s="81"/>
      <c r="I1842" s="63"/>
      <c r="J1842" s="64"/>
      <c r="K1842" s="65"/>
      <c r="L1842" s="50"/>
      <c r="M1842" s="73"/>
      <c r="N1842" s="10"/>
      <c r="O1842" s="163"/>
      <c r="P1842" s="163"/>
      <c r="Q1842" s="169"/>
      <c r="R1842" s="169"/>
      <c r="S1842" s="169"/>
      <c r="T1842" s="93"/>
      <c r="U1842" s="93"/>
      <c r="V1842" s="93"/>
      <c r="W1842" s="93"/>
      <c r="X1842" s="93"/>
      <c r="Y1842" s="93"/>
      <c r="Z1842" s="97"/>
      <c r="AA1842" s="97"/>
      <c r="AB1842" s="111"/>
      <c r="AC1842" s="112"/>
      <c r="AD1842" s="112"/>
      <c r="AE1842" s="112"/>
      <c r="AF1842" s="112"/>
      <c r="AG1842" s="112"/>
      <c r="AH1842" s="112"/>
      <c r="AI1842" s="111"/>
      <c r="AJ1842" s="112"/>
      <c r="AK1842" s="112"/>
      <c r="AL1842" s="112"/>
      <c r="AM1842" s="111"/>
    </row>
    <row r="1843" spans="1:41" x14ac:dyDescent="0.25">
      <c r="A1843" s="10"/>
      <c r="B1843" s="10"/>
      <c r="C1843" s="2" t="s">
        <v>36</v>
      </c>
      <c r="D1843" s="51" t="s">
        <v>1945</v>
      </c>
      <c r="E1843" s="51"/>
      <c r="F1843" s="51"/>
      <c r="G1843" s="41"/>
      <c r="H1843" s="41"/>
      <c r="I1843" s="23" t="s">
        <v>1949</v>
      </c>
      <c r="J1843" s="25">
        <v>2787.3</v>
      </c>
      <c r="K1843" s="59"/>
      <c r="L1843" s="26">
        <v>1.98</v>
      </c>
      <c r="M1843" s="60"/>
      <c r="N1843" s="176" t="s">
        <v>997</v>
      </c>
      <c r="O1843" s="178"/>
      <c r="P1843" s="163"/>
      <c r="Q1843" s="169"/>
      <c r="R1843" s="169"/>
      <c r="S1843" s="169"/>
      <c r="T1843" s="27">
        <v>1.98</v>
      </c>
      <c r="U1843" s="27">
        <v>0.09</v>
      </c>
      <c r="V1843" s="24">
        <f>978*T1843/AA1843</f>
        <v>968.22</v>
      </c>
      <c r="W1843" s="24">
        <f>978*U1843/AA1843</f>
        <v>44.01</v>
      </c>
      <c r="X1843" s="20" t="s">
        <v>5</v>
      </c>
      <c r="Y1843" s="20" t="s">
        <v>5</v>
      </c>
      <c r="Z1843" s="6">
        <v>26</v>
      </c>
      <c r="AA1843" s="6">
        <v>2</v>
      </c>
      <c r="AB1843" s="111"/>
      <c r="AC1843" s="24"/>
      <c r="AD1843" s="24"/>
      <c r="AE1843" s="24"/>
      <c r="AF1843" s="24">
        <v>0</v>
      </c>
      <c r="AG1843" s="24">
        <v>0</v>
      </c>
      <c r="AH1843" s="24">
        <v>0</v>
      </c>
      <c r="AI1843" s="111"/>
      <c r="AJ1843" s="24"/>
      <c r="AK1843" s="24"/>
      <c r="AL1843" s="24">
        <v>1</v>
      </c>
      <c r="AM1843" s="111"/>
    </row>
    <row r="1844" spans="1:41" x14ac:dyDescent="0.25">
      <c r="A1844" s="10"/>
      <c r="B1844" s="10"/>
      <c r="C1844" s="8"/>
      <c r="D1844" s="66"/>
      <c r="E1844" s="66"/>
      <c r="F1844" s="66"/>
      <c r="G1844" s="81"/>
      <c r="H1844" s="81"/>
      <c r="I1844" s="63"/>
      <c r="J1844" s="64"/>
      <c r="K1844" s="65"/>
      <c r="L1844" s="50"/>
      <c r="M1844" s="73"/>
      <c r="N1844" s="74"/>
      <c r="O1844" s="163"/>
      <c r="P1844" s="163"/>
      <c r="Q1844" s="169"/>
      <c r="R1844" s="169"/>
      <c r="S1844" s="169"/>
      <c r="T1844" s="93"/>
      <c r="U1844" s="93"/>
      <c r="V1844" s="93"/>
      <c r="W1844" s="93"/>
      <c r="X1844" s="93"/>
      <c r="Y1844" s="93"/>
      <c r="Z1844" s="97"/>
      <c r="AA1844" s="97"/>
      <c r="AB1844" s="111"/>
      <c r="AC1844" s="112"/>
      <c r="AD1844" s="112"/>
      <c r="AE1844" s="112"/>
      <c r="AF1844" s="112"/>
      <c r="AG1844" s="112"/>
      <c r="AH1844" s="112"/>
      <c r="AI1844" s="111"/>
      <c r="AJ1844" s="112"/>
      <c r="AK1844" s="112"/>
      <c r="AL1844" s="112"/>
      <c r="AM1844" s="111"/>
    </row>
    <row r="1845" spans="1:41" x14ac:dyDescent="0.25">
      <c r="A1845" s="10"/>
      <c r="B1845" s="10"/>
      <c r="C1845" s="2" t="s">
        <v>716</v>
      </c>
      <c r="D1845" s="51" t="s">
        <v>1787</v>
      </c>
      <c r="E1845" s="38" t="s">
        <v>30</v>
      </c>
      <c r="F1845" s="38">
        <v>1</v>
      </c>
      <c r="G1845" s="41">
        <v>0.64589421809638425</v>
      </c>
      <c r="H1845" s="41">
        <v>0.65801429929912303</v>
      </c>
      <c r="I1845" s="57" t="s">
        <v>9</v>
      </c>
      <c r="J1845" s="58">
        <v>3089.8867662399298</v>
      </c>
      <c r="K1845" s="59">
        <v>0.60461148681394905</v>
      </c>
      <c r="L1845" s="26">
        <f>G1845*J1845/978</f>
        <v>2.0406339436471419</v>
      </c>
      <c r="M1845" s="60">
        <v>39.173366897529526</v>
      </c>
      <c r="N1845" s="61" t="s">
        <v>29</v>
      </c>
      <c r="O1845" s="24">
        <f>IF(D1845=D1871,0,1)</f>
        <v>1</v>
      </c>
      <c r="P1845" s="163">
        <f>IF(F1845=1,1,0)</f>
        <v>1</v>
      </c>
      <c r="Q1845" s="166">
        <v>1</v>
      </c>
      <c r="R1845" s="166">
        <v>1</v>
      </c>
      <c r="S1845" s="166">
        <v>1</v>
      </c>
      <c r="T1845" s="27">
        <f>AVERAGE(L1845:L1852)</f>
        <v>2.0683363930900214</v>
      </c>
      <c r="U1845" s="27">
        <f>STDEVA(L1845:L1852)</f>
        <v>4.4893106021240713E-2</v>
      </c>
      <c r="V1845" s="24">
        <f>978*T1845/AA1845</f>
        <v>1011.4164962210205</v>
      </c>
      <c r="W1845" s="24">
        <f>978*U1845/AA1845</f>
        <v>21.952728844386709</v>
      </c>
      <c r="X1845" s="27">
        <f>AVERAGE(M1845:M1852)</f>
        <v>39.330955806506132</v>
      </c>
      <c r="Y1845" s="27">
        <f>STDEVA(M1845:M1852)</f>
        <v>0.47085711142144177</v>
      </c>
      <c r="Z1845" s="6">
        <v>34</v>
      </c>
      <c r="AA1845" s="6">
        <v>2</v>
      </c>
      <c r="AB1845" s="111"/>
      <c r="AC1845" s="25">
        <v>2</v>
      </c>
      <c r="AD1845" s="25">
        <v>6</v>
      </c>
      <c r="AE1845" s="25">
        <v>8</v>
      </c>
      <c r="AF1845" s="24">
        <v>2</v>
      </c>
      <c r="AG1845" s="23">
        <v>6</v>
      </c>
      <c r="AH1845" s="23">
        <v>8</v>
      </c>
      <c r="AI1845" s="111"/>
      <c r="AJ1845" s="23">
        <v>1</v>
      </c>
      <c r="AM1845" s="111"/>
    </row>
    <row r="1846" spans="1:41" x14ac:dyDescent="0.25">
      <c r="A1846" s="10"/>
      <c r="B1846" s="10"/>
      <c r="C1846" s="2" t="s">
        <v>716</v>
      </c>
      <c r="D1846" s="51" t="s">
        <v>1787</v>
      </c>
      <c r="E1846" s="38" t="s">
        <v>30</v>
      </c>
      <c r="F1846" s="38">
        <v>2</v>
      </c>
      <c r="G1846" s="41">
        <v>0.64890580399619413</v>
      </c>
      <c r="H1846" s="41">
        <v>0.66647414554596729</v>
      </c>
      <c r="I1846" s="57" t="s">
        <v>9</v>
      </c>
      <c r="J1846" s="58">
        <v>3089.8867662399298</v>
      </c>
      <c r="K1846" s="59">
        <v>0.60461148681394905</v>
      </c>
      <c r="L1846" s="26">
        <f>G1846*J1846/978</f>
        <v>2.050148728327323</v>
      </c>
      <c r="M1846" s="60">
        <v>39.012753428332502</v>
      </c>
      <c r="N1846" s="61" t="s">
        <v>29</v>
      </c>
      <c r="O1846" s="24">
        <f>IF(D1846=D1845,0,1)</f>
        <v>0</v>
      </c>
      <c r="P1846" s="163">
        <f>IF(F1846=1,1,0)</f>
        <v>0</v>
      </c>
      <c r="Q1846" s="166">
        <v>2</v>
      </c>
      <c r="R1846" s="166">
        <v>1</v>
      </c>
      <c r="S1846" s="166">
        <v>1</v>
      </c>
      <c r="T1846" s="6"/>
      <c r="U1846" s="6"/>
      <c r="V1846" s="6"/>
      <c r="W1846" s="6"/>
      <c r="X1846" s="6"/>
      <c r="Y1846" s="6"/>
      <c r="AB1846" s="111"/>
      <c r="AI1846" s="111"/>
      <c r="AM1846" s="111"/>
    </row>
    <row r="1847" spans="1:41" x14ac:dyDescent="0.25">
      <c r="A1847" s="10"/>
      <c r="B1847" s="10"/>
      <c r="C1847" s="2" t="s">
        <v>716</v>
      </c>
      <c r="D1847" s="51" t="s">
        <v>1787</v>
      </c>
      <c r="E1847" s="38" t="s">
        <v>30</v>
      </c>
      <c r="F1847" s="38">
        <v>3</v>
      </c>
      <c r="G1847" s="41">
        <v>0.64555378667273144</v>
      </c>
      <c r="H1847" s="41">
        <v>0.66671132846519721</v>
      </c>
      <c r="I1847" s="57" t="s">
        <v>9</v>
      </c>
      <c r="J1847" s="58">
        <v>3089.8867662399298</v>
      </c>
      <c r="K1847" s="59">
        <v>0.60461148681394905</v>
      </c>
      <c r="L1847" s="26">
        <f>G1847*J1847/978</f>
        <v>2.0395583868467768</v>
      </c>
      <c r="M1847" s="60">
        <v>38.902988798028339</v>
      </c>
      <c r="N1847" s="61" t="s">
        <v>29</v>
      </c>
      <c r="O1847" s="24">
        <f>IF(D1847=D1846,0,1)</f>
        <v>0</v>
      </c>
      <c r="P1847" s="163">
        <f>IF(F1847=1,1,0)</f>
        <v>0</v>
      </c>
      <c r="Q1847" s="166">
        <v>3</v>
      </c>
      <c r="R1847" s="166">
        <v>1</v>
      </c>
      <c r="S1847" s="166">
        <v>1</v>
      </c>
      <c r="T1847" s="6"/>
      <c r="U1847" s="6"/>
      <c r="V1847" s="6"/>
      <c r="W1847" s="6"/>
      <c r="X1847" s="6"/>
      <c r="Y1847" s="6"/>
      <c r="AB1847" s="111"/>
      <c r="AI1847" s="111"/>
      <c r="AM1847" s="111"/>
    </row>
    <row r="1848" spans="1:41" x14ac:dyDescent="0.25">
      <c r="A1848" s="10"/>
      <c r="B1848" s="10"/>
      <c r="C1848" s="2" t="s">
        <v>716</v>
      </c>
      <c r="D1848" s="51" t="s">
        <v>2080</v>
      </c>
      <c r="E1848" s="38" t="s">
        <v>30</v>
      </c>
      <c r="F1848" s="38">
        <v>1</v>
      </c>
      <c r="G1848" s="41">
        <v>0.66436146949486119</v>
      </c>
      <c r="H1848" s="41">
        <v>0.65739459489988983</v>
      </c>
      <c r="I1848" s="57" t="s">
        <v>9</v>
      </c>
      <c r="J1848" s="58">
        <v>3089.8867662399298</v>
      </c>
      <c r="K1848" s="59">
        <v>0.60461148681394905</v>
      </c>
      <c r="L1848" s="26">
        <f t="shared" ref="L1848:L1852" si="132">G1848*J1848/978</f>
        <v>2.0989792562289207</v>
      </c>
      <c r="M1848" s="60">
        <v>39.744801233111218</v>
      </c>
      <c r="N1848" s="61"/>
      <c r="O1848" s="24">
        <v>1</v>
      </c>
      <c r="P1848" s="163">
        <v>1</v>
      </c>
      <c r="Q1848" s="166">
        <v>4</v>
      </c>
      <c r="R1848" s="163">
        <v>1</v>
      </c>
      <c r="S1848" s="163">
        <v>1</v>
      </c>
      <c r="T1848" s="6"/>
      <c r="U1848" s="6"/>
      <c r="V1848" s="6"/>
      <c r="W1848" s="6"/>
      <c r="X1848" s="6"/>
      <c r="Y1848" s="6"/>
      <c r="AB1848" s="111"/>
      <c r="AI1848" s="111"/>
      <c r="AM1848" s="111"/>
    </row>
    <row r="1849" spans="1:41" x14ac:dyDescent="0.25">
      <c r="A1849" s="10"/>
      <c r="B1849" s="10"/>
      <c r="C1849" s="2" t="s">
        <v>716</v>
      </c>
      <c r="D1849" s="51" t="s">
        <v>2081</v>
      </c>
      <c r="E1849" s="38" t="s">
        <v>31</v>
      </c>
      <c r="F1849" s="38">
        <v>1</v>
      </c>
      <c r="G1849" s="41">
        <v>0.65463990890976365</v>
      </c>
      <c r="H1849" s="41">
        <v>0.65134563048079841</v>
      </c>
      <c r="I1849" s="57" t="s">
        <v>9</v>
      </c>
      <c r="J1849" s="58">
        <v>3089.8867662399298</v>
      </c>
      <c r="K1849" s="59">
        <v>0.60461148681394905</v>
      </c>
      <c r="L1849" s="26">
        <f t="shared" si="132"/>
        <v>2.0682650216695211</v>
      </c>
      <c r="M1849" s="60">
        <v>39.637526310941453</v>
      </c>
      <c r="N1849" s="61"/>
      <c r="O1849" s="24">
        <v>0</v>
      </c>
      <c r="P1849" s="163">
        <v>1</v>
      </c>
      <c r="Q1849" s="166">
        <v>5</v>
      </c>
      <c r="R1849" s="163">
        <v>1</v>
      </c>
      <c r="S1849" s="163">
        <v>1</v>
      </c>
      <c r="T1849" s="6"/>
      <c r="U1849" s="6"/>
      <c r="V1849" s="6"/>
      <c r="W1849" s="6"/>
      <c r="X1849" s="6"/>
      <c r="Y1849" s="6"/>
      <c r="AB1849" s="111"/>
      <c r="AI1849" s="111"/>
      <c r="AM1849" s="111"/>
    </row>
    <row r="1850" spans="1:41" x14ac:dyDescent="0.25">
      <c r="A1850" s="10"/>
      <c r="B1850" s="10"/>
      <c r="C1850" s="2" t="s">
        <v>716</v>
      </c>
      <c r="D1850" s="51" t="s">
        <v>2082</v>
      </c>
      <c r="E1850" s="38" t="s">
        <v>32</v>
      </c>
      <c r="F1850" s="38">
        <v>1</v>
      </c>
      <c r="G1850" s="41">
        <v>0.64520710745238996</v>
      </c>
      <c r="H1850" s="41">
        <v>0.66715454726897749</v>
      </c>
      <c r="I1850" s="57" t="s">
        <v>9</v>
      </c>
      <c r="J1850" s="58">
        <v>3089.8867662399298</v>
      </c>
      <c r="K1850" s="59">
        <v>0.60461148681394905</v>
      </c>
      <c r="L1850" s="26">
        <f t="shared" si="132"/>
        <v>2.0384630907986545</v>
      </c>
      <c r="M1850" s="60">
        <v>38.87912175569295</v>
      </c>
      <c r="N1850" s="61"/>
      <c r="O1850" s="24">
        <v>0</v>
      </c>
      <c r="P1850" s="163">
        <v>1</v>
      </c>
      <c r="Q1850" s="166">
        <v>6</v>
      </c>
      <c r="R1850" s="163">
        <v>1</v>
      </c>
      <c r="S1850" s="163">
        <v>1</v>
      </c>
      <c r="T1850" s="6"/>
      <c r="U1850" s="6"/>
      <c r="V1850" s="6"/>
      <c r="W1850" s="6"/>
      <c r="X1850" s="6"/>
      <c r="Y1850" s="6"/>
      <c r="AB1850" s="111"/>
      <c r="AI1850" s="111"/>
      <c r="AM1850" s="111"/>
    </row>
    <row r="1851" spans="1:41" x14ac:dyDescent="0.25">
      <c r="A1851" s="10"/>
      <c r="B1851" s="10"/>
      <c r="C1851" s="2" t="s">
        <v>716</v>
      </c>
      <c r="D1851" s="51" t="s">
        <v>2083</v>
      </c>
      <c r="E1851" s="38" t="s">
        <v>33</v>
      </c>
      <c r="F1851" s="38">
        <v>1</v>
      </c>
      <c r="G1851" s="41">
        <v>0.64683928829741077</v>
      </c>
      <c r="H1851" s="41">
        <v>0.66096229457188926</v>
      </c>
      <c r="I1851" s="57" t="s">
        <v>9</v>
      </c>
      <c r="J1851" s="58">
        <v>3089.8867662399298</v>
      </c>
      <c r="K1851" s="59">
        <v>0.60461148681394905</v>
      </c>
      <c r="L1851" s="26">
        <f t="shared" si="132"/>
        <v>2.0436197922231334</v>
      </c>
      <c r="M1851" s="60">
        <v>39.113955341742759</v>
      </c>
      <c r="N1851" s="61"/>
      <c r="O1851" s="24">
        <v>0</v>
      </c>
      <c r="P1851" s="163">
        <v>1</v>
      </c>
      <c r="Q1851" s="166">
        <v>7</v>
      </c>
      <c r="R1851" s="163">
        <v>1</v>
      </c>
      <c r="S1851" s="163">
        <v>1</v>
      </c>
      <c r="T1851" s="6"/>
      <c r="U1851" s="6"/>
      <c r="V1851" s="6"/>
      <c r="W1851" s="6"/>
      <c r="X1851" s="6"/>
      <c r="Y1851" s="6"/>
      <c r="AB1851" s="111"/>
      <c r="AI1851" s="111"/>
      <c r="AM1851" s="111"/>
    </row>
    <row r="1852" spans="1:41" x14ac:dyDescent="0.25">
      <c r="A1852" s="10"/>
      <c r="B1852" s="10"/>
      <c r="C1852" s="2" t="s">
        <v>716</v>
      </c>
      <c r="D1852" s="51" t="s">
        <v>2084</v>
      </c>
      <c r="E1852" s="38" t="s">
        <v>34</v>
      </c>
      <c r="F1852" s="38">
        <v>1</v>
      </c>
      <c r="G1852" s="41">
        <v>0.68589841018937892</v>
      </c>
      <c r="H1852" s="41">
        <v>0.66354094692856902</v>
      </c>
      <c r="I1852" s="57" t="s">
        <v>9</v>
      </c>
      <c r="J1852" s="58">
        <v>3089.8867662399298</v>
      </c>
      <c r="K1852" s="59">
        <v>0.60461148681394905</v>
      </c>
      <c r="L1852" s="26">
        <f t="shared" si="132"/>
        <v>2.1670229249787005</v>
      </c>
      <c r="M1852" s="60">
        <v>40.183132686670305</v>
      </c>
      <c r="N1852" s="61"/>
      <c r="O1852" s="24">
        <v>0</v>
      </c>
      <c r="P1852" s="163">
        <v>1</v>
      </c>
      <c r="Q1852" s="166">
        <v>8</v>
      </c>
      <c r="R1852" s="163">
        <v>1</v>
      </c>
      <c r="S1852" s="163">
        <v>1</v>
      </c>
      <c r="T1852" s="6"/>
      <c r="U1852" s="6"/>
      <c r="V1852" s="6"/>
      <c r="W1852" s="6"/>
      <c r="X1852" s="6"/>
      <c r="Y1852" s="6"/>
      <c r="AB1852" s="111"/>
      <c r="AI1852" s="111"/>
      <c r="AM1852" s="111"/>
    </row>
    <row r="1853" spans="1:41" x14ac:dyDescent="0.25">
      <c r="A1853" s="10"/>
      <c r="B1853" s="10"/>
      <c r="C1853" s="13"/>
      <c r="D1853" s="10"/>
      <c r="E1853" s="10"/>
      <c r="F1853" s="10"/>
      <c r="G1853" s="82"/>
      <c r="H1853" s="82"/>
      <c r="I1853" s="43"/>
      <c r="J1853" s="43"/>
      <c r="K1853" s="43"/>
      <c r="L1853" s="43"/>
      <c r="M1853" s="73"/>
      <c r="N1853" s="74"/>
      <c r="O1853" s="207"/>
      <c r="P1853" s="207"/>
      <c r="Q1853" s="207"/>
      <c r="R1853" s="93"/>
      <c r="S1853" s="93"/>
      <c r="T1853" s="93"/>
      <c r="U1853" s="93"/>
      <c r="V1853" s="93"/>
      <c r="W1853" s="93"/>
      <c r="X1853" s="97"/>
      <c r="Y1853" s="97"/>
      <c r="Z1853" s="111"/>
      <c r="AA1853" s="112"/>
      <c r="AB1853" s="112"/>
      <c r="AC1853" s="112"/>
      <c r="AD1853" s="112"/>
      <c r="AE1853" s="112"/>
      <c r="AF1853" s="112"/>
      <c r="AG1853" s="111"/>
      <c r="AH1853" s="112"/>
      <c r="AI1853" s="112"/>
      <c r="AJ1853" s="112"/>
      <c r="AK1853" s="43"/>
      <c r="AL1853" s="43"/>
      <c r="AM1853" s="111"/>
    </row>
    <row r="1854" spans="1:41" x14ac:dyDescent="0.25">
      <c r="A1854" s="10"/>
      <c r="B1854" s="10"/>
      <c r="C1854" s="113" t="s">
        <v>25</v>
      </c>
      <c r="D1854" s="51" t="s">
        <v>2078</v>
      </c>
      <c r="E1854" s="38" t="s">
        <v>30</v>
      </c>
      <c r="F1854" s="38">
        <v>1</v>
      </c>
      <c r="G1854" s="41">
        <v>0.72949094046591889</v>
      </c>
      <c r="H1854" s="41">
        <v>0.72713719501109053</v>
      </c>
      <c r="I1854" s="57" t="s">
        <v>9</v>
      </c>
      <c r="J1854" s="58">
        <v>3089.8867662399298</v>
      </c>
      <c r="K1854" s="59">
        <v>0.60461148681394905</v>
      </c>
      <c r="L1854" s="26">
        <f>G1854*J1854/978</f>
        <v>2.3047488783615169</v>
      </c>
      <c r="M1854" s="60">
        <v>39.602087387703222</v>
      </c>
      <c r="N1854" s="61" t="s">
        <v>29</v>
      </c>
      <c r="O1854" s="178">
        <v>1</v>
      </c>
      <c r="P1854" s="208">
        <v>1</v>
      </c>
      <c r="Q1854" s="208">
        <v>1</v>
      </c>
      <c r="R1854" s="208">
        <v>1</v>
      </c>
      <c r="S1854" s="208">
        <v>1</v>
      </c>
      <c r="T1854" s="27">
        <f>AVERAGE(L1854:L1856)</f>
        <v>2.318237504970059</v>
      </c>
      <c r="U1854" s="27">
        <f>STDEVA(L1854:L1856)</f>
        <v>1.3154797715123697E-2</v>
      </c>
      <c r="V1854" s="24">
        <f>978*T1854/AA1854</f>
        <v>1133.6181399303589</v>
      </c>
      <c r="W1854" s="24">
        <f>978*U1854/AA1854</f>
        <v>6.4326960826954878</v>
      </c>
      <c r="X1854" s="27">
        <f>AVERAGE(M1854:M1856)</f>
        <v>39.523129600053494</v>
      </c>
      <c r="Y1854" s="27">
        <f>STDEVA(M1854:M1856)</f>
        <v>0.23356200587494427</v>
      </c>
      <c r="Z1854" s="6">
        <v>34</v>
      </c>
      <c r="AA1854" s="6">
        <v>2</v>
      </c>
      <c r="AB1854" s="111"/>
      <c r="AC1854" s="24">
        <v>1</v>
      </c>
      <c r="AD1854" s="23">
        <v>1</v>
      </c>
      <c r="AE1854" s="23">
        <v>3</v>
      </c>
      <c r="AF1854" s="24">
        <v>1</v>
      </c>
      <c r="AG1854" s="23">
        <v>1</v>
      </c>
      <c r="AH1854" s="23">
        <v>3</v>
      </c>
      <c r="AI1854" s="111"/>
      <c r="AJ1854" s="23">
        <v>1</v>
      </c>
      <c r="AM1854" s="43"/>
      <c r="AN1854" s="23"/>
      <c r="AO1854" s="24"/>
    </row>
    <row r="1855" spans="1:41" x14ac:dyDescent="0.25">
      <c r="A1855" s="10"/>
      <c r="B1855" s="10"/>
      <c r="C1855" s="113" t="s">
        <v>25</v>
      </c>
      <c r="D1855" s="51" t="s">
        <v>2078</v>
      </c>
      <c r="E1855" s="38" t="s">
        <v>30</v>
      </c>
      <c r="F1855" s="38">
        <v>2</v>
      </c>
      <c r="G1855" s="41">
        <v>0.73398036423592894</v>
      </c>
      <c r="H1855" s="41">
        <v>0.74446331153582135</v>
      </c>
      <c r="I1855" s="57" t="s">
        <v>9</v>
      </c>
      <c r="J1855" s="58">
        <v>3089.8867662399298</v>
      </c>
      <c r="K1855" s="59">
        <v>0.60461148681394905</v>
      </c>
      <c r="L1855" s="26">
        <f>G1855*J1855/978</f>
        <v>2.3189327342868711</v>
      </c>
      <c r="M1855" s="60">
        <v>39.260322558841374</v>
      </c>
      <c r="N1855" s="61" t="s">
        <v>29</v>
      </c>
      <c r="O1855" s="178">
        <v>0</v>
      </c>
      <c r="P1855" s="208">
        <v>2</v>
      </c>
      <c r="Q1855" s="208">
        <v>1</v>
      </c>
      <c r="R1855" s="208">
        <v>1</v>
      </c>
      <c r="S1855" s="208">
        <v>1</v>
      </c>
      <c r="AB1855" s="111"/>
      <c r="AI1855" s="111"/>
      <c r="AM1855" s="43"/>
      <c r="AN1855" s="23"/>
      <c r="AO1855" s="24"/>
    </row>
    <row r="1856" spans="1:41" x14ac:dyDescent="0.25">
      <c r="A1856" s="10"/>
      <c r="B1856" s="10"/>
      <c r="C1856" s="113" t="s">
        <v>25</v>
      </c>
      <c r="D1856" s="51" t="s">
        <v>2078</v>
      </c>
      <c r="E1856" s="38" t="s">
        <v>30</v>
      </c>
      <c r="F1856" s="38">
        <v>3</v>
      </c>
      <c r="G1856" s="41">
        <v>0.73780963345341111</v>
      </c>
      <c r="H1856" s="41">
        <v>0.73148996125396271</v>
      </c>
      <c r="I1856" s="57" t="s">
        <v>9</v>
      </c>
      <c r="J1856" s="58">
        <v>3089.8867662399298</v>
      </c>
      <c r="K1856" s="59">
        <v>0.60461148681394905</v>
      </c>
      <c r="L1856" s="26">
        <f>G1856*J1856/978</f>
        <v>2.3310309022617881</v>
      </c>
      <c r="M1856" s="60">
        <v>39.70697885361588</v>
      </c>
      <c r="N1856" s="61" t="s">
        <v>29</v>
      </c>
      <c r="O1856" s="178">
        <v>0</v>
      </c>
      <c r="P1856" s="208">
        <v>3</v>
      </c>
      <c r="Q1856" s="208">
        <v>1</v>
      </c>
      <c r="R1856" s="208">
        <v>1</v>
      </c>
      <c r="S1856" s="208">
        <v>1</v>
      </c>
      <c r="AB1856" s="111"/>
      <c r="AI1856" s="111"/>
      <c r="AM1856" s="43"/>
      <c r="AN1856" s="23"/>
      <c r="AO1856" s="24"/>
    </row>
    <row r="1857" spans="1:39" x14ac:dyDescent="0.25">
      <c r="A1857" s="10"/>
      <c r="B1857" s="10"/>
      <c r="C1857" s="209"/>
      <c r="D1857" s="66"/>
      <c r="E1857" s="116"/>
      <c r="F1857" s="116"/>
      <c r="G1857" s="81"/>
      <c r="H1857" s="81"/>
      <c r="I1857" s="63"/>
      <c r="J1857" s="64"/>
      <c r="K1857" s="65"/>
      <c r="L1857" s="50"/>
      <c r="M1857" s="73"/>
      <c r="N1857" s="74"/>
      <c r="O1857" s="208"/>
      <c r="P1857" s="208"/>
      <c r="Q1857" s="208"/>
      <c r="R1857" s="43"/>
      <c r="S1857" s="43"/>
      <c r="T1857" s="43"/>
      <c r="U1857" s="43"/>
      <c r="V1857" s="43"/>
      <c r="W1857" s="43"/>
      <c r="X1857" s="43"/>
      <c r="Y1857" s="43"/>
      <c r="Z1857" s="111"/>
      <c r="AA1857" s="71"/>
      <c r="AB1857" s="43"/>
      <c r="AC1857" s="43"/>
      <c r="AD1857" s="10"/>
      <c r="AE1857" s="10"/>
      <c r="AF1857" s="10"/>
      <c r="AG1857" s="111"/>
      <c r="AH1857" s="43"/>
      <c r="AI1857" s="43"/>
      <c r="AJ1857" s="43"/>
      <c r="AK1857" s="43"/>
      <c r="AL1857" s="43"/>
      <c r="AM1857" s="111"/>
    </row>
    <row r="1858" spans="1:39" x14ac:dyDescent="0.25">
      <c r="A1858" s="10"/>
      <c r="B1858" s="10"/>
      <c r="C1858" s="2" t="s">
        <v>21</v>
      </c>
      <c r="D1858" s="51" t="s">
        <v>1786</v>
      </c>
      <c r="E1858" s="38" t="s">
        <v>30</v>
      </c>
      <c r="F1858" s="38">
        <v>1</v>
      </c>
      <c r="G1858" s="41">
        <v>0.7</v>
      </c>
      <c r="H1858" s="41">
        <v>0.79502300599999998</v>
      </c>
      <c r="I1858" s="57" t="s">
        <v>9</v>
      </c>
      <c r="J1858" s="58">
        <v>3089.8867662399298</v>
      </c>
      <c r="K1858" s="59">
        <v>0.60461148681394905</v>
      </c>
      <c r="L1858" s="26">
        <f t="shared" ref="L1858:L1870" si="133">G1858*J1858/978</f>
        <v>2.211575395059254</v>
      </c>
      <c r="M1858" s="60">
        <v>36.976230942673716</v>
      </c>
      <c r="N1858" s="61" t="s">
        <v>29</v>
      </c>
      <c r="O1858" s="24">
        <v>1</v>
      </c>
      <c r="P1858" s="163">
        <f t="shared" ref="P1858:P1863" si="134">IF(F1858=1,1,0)</f>
        <v>1</v>
      </c>
      <c r="Q1858" s="166">
        <v>1</v>
      </c>
      <c r="R1858" s="166">
        <v>1</v>
      </c>
      <c r="S1858" s="166">
        <v>1</v>
      </c>
      <c r="T1858" s="27">
        <f>AVERAGE(L1858:L1863)</f>
        <v>2.2489615505471607</v>
      </c>
      <c r="U1858" s="27">
        <f>STDEVA(L1858:L1863)</f>
        <v>3.469104134417908E-2</v>
      </c>
      <c r="V1858" s="24">
        <f>978*T1858/AA1858</f>
        <v>1099.7421982175615</v>
      </c>
      <c r="W1858" s="24">
        <f>978*U1858/AA1858</f>
        <v>16.96391921730357</v>
      </c>
      <c r="X1858" s="27">
        <f>AVERAGE(M1858:M1863)</f>
        <v>37.197087667937431</v>
      </c>
      <c r="Y1858" s="27">
        <f>STDEVA(M1858:M1863)</f>
        <v>0.16435799671865503</v>
      </c>
      <c r="Z1858" s="6">
        <v>32</v>
      </c>
      <c r="AA1858" s="6">
        <v>2</v>
      </c>
      <c r="AB1858" s="111"/>
      <c r="AC1858" s="25">
        <f>SUM(O1858:O1863)</f>
        <v>1</v>
      </c>
      <c r="AD1858" s="25">
        <f>SUM(P1858:P1863)</f>
        <v>6</v>
      </c>
      <c r="AE1858" s="25">
        <f>SUM(R1858:R1863)</f>
        <v>6</v>
      </c>
      <c r="AF1858" s="24">
        <v>1</v>
      </c>
      <c r="AG1858" s="23">
        <v>6</v>
      </c>
      <c r="AH1858" s="23">
        <v>6</v>
      </c>
      <c r="AI1858" s="111"/>
      <c r="AJ1858" s="23">
        <v>1</v>
      </c>
      <c r="AM1858" s="111"/>
    </row>
    <row r="1859" spans="1:39" x14ac:dyDescent="0.25">
      <c r="A1859" s="10"/>
      <c r="B1859" s="10"/>
      <c r="C1859" s="2" t="s">
        <v>21</v>
      </c>
      <c r="D1859" s="51" t="s">
        <v>1786</v>
      </c>
      <c r="E1859" s="38" t="s">
        <v>31</v>
      </c>
      <c r="F1859" s="38">
        <v>1</v>
      </c>
      <c r="G1859" s="41">
        <v>0.72499999999999998</v>
      </c>
      <c r="H1859" s="41">
        <v>0.80866729100000001</v>
      </c>
      <c r="I1859" s="57" t="s">
        <v>9</v>
      </c>
      <c r="J1859" s="58">
        <v>3089.8867662399298</v>
      </c>
      <c r="K1859" s="59">
        <v>0.60461148681394905</v>
      </c>
      <c r="L1859" s="26">
        <f t="shared" si="133"/>
        <v>2.2905602305970851</v>
      </c>
      <c r="M1859" s="60">
        <v>37.348864841303943</v>
      </c>
      <c r="N1859" s="61" t="s">
        <v>29</v>
      </c>
      <c r="O1859" s="24">
        <f t="shared" ref="O1859:O1863" si="135">IF(D1859=D1858,0,1)</f>
        <v>0</v>
      </c>
      <c r="P1859" s="163">
        <f t="shared" si="134"/>
        <v>1</v>
      </c>
      <c r="Q1859" s="166">
        <v>2</v>
      </c>
      <c r="R1859" s="166">
        <v>1</v>
      </c>
      <c r="S1859" s="166">
        <v>1</v>
      </c>
      <c r="T1859" s="6"/>
      <c r="U1859" s="6"/>
      <c r="V1859" s="6"/>
      <c r="W1859" s="6"/>
      <c r="X1859" s="6"/>
      <c r="Y1859" s="6"/>
      <c r="AB1859" s="111"/>
      <c r="AI1859" s="111"/>
      <c r="AM1859" s="111"/>
    </row>
    <row r="1860" spans="1:39" x14ac:dyDescent="0.25">
      <c r="A1860" s="10"/>
      <c r="B1860" s="10"/>
      <c r="C1860" s="2" t="s">
        <v>21</v>
      </c>
      <c r="D1860" s="51" t="s">
        <v>1786</v>
      </c>
      <c r="E1860" s="38" t="s">
        <v>32</v>
      </c>
      <c r="F1860" s="38">
        <v>1</v>
      </c>
      <c r="G1860" s="41">
        <v>0.71199999999999997</v>
      </c>
      <c r="H1860" s="41">
        <v>0.79518422799999999</v>
      </c>
      <c r="I1860" s="57" t="s">
        <v>9</v>
      </c>
      <c r="J1860" s="58">
        <v>3089.8867662399298</v>
      </c>
      <c r="K1860" s="59">
        <v>0.60461148681394905</v>
      </c>
      <c r="L1860" s="26">
        <f t="shared" si="133"/>
        <v>2.249488116117413</v>
      </c>
      <c r="M1860" s="60">
        <v>37.322573817822935</v>
      </c>
      <c r="N1860" s="61" t="s">
        <v>29</v>
      </c>
      <c r="O1860" s="24">
        <f t="shared" si="135"/>
        <v>0</v>
      </c>
      <c r="P1860" s="163">
        <f t="shared" si="134"/>
        <v>1</v>
      </c>
      <c r="Q1860" s="166">
        <v>3</v>
      </c>
      <c r="R1860" s="166">
        <v>1</v>
      </c>
      <c r="S1860" s="166">
        <v>1</v>
      </c>
      <c r="T1860" s="6"/>
      <c r="U1860" s="6"/>
      <c r="V1860" s="6"/>
      <c r="W1860" s="6"/>
      <c r="X1860" s="6"/>
      <c r="Y1860" s="6"/>
      <c r="AB1860" s="111"/>
      <c r="AI1860" s="111"/>
      <c r="AM1860" s="111"/>
    </row>
    <row r="1861" spans="1:39" x14ac:dyDescent="0.25">
      <c r="A1861" s="10"/>
      <c r="B1861" s="10"/>
      <c r="C1861" s="2" t="s">
        <v>21</v>
      </c>
      <c r="D1861" s="51" t="s">
        <v>1786</v>
      </c>
      <c r="E1861" s="38" t="s">
        <v>33</v>
      </c>
      <c r="F1861" s="38">
        <v>1</v>
      </c>
      <c r="G1861" s="41">
        <v>0.69899999999999995</v>
      </c>
      <c r="H1861" s="41">
        <v>0.79244679100000004</v>
      </c>
      <c r="I1861" s="57" t="s">
        <v>9</v>
      </c>
      <c r="J1861" s="58">
        <v>3089.8867662399298</v>
      </c>
      <c r="K1861" s="59">
        <v>0.60461148681394905</v>
      </c>
      <c r="L1861" s="26">
        <f t="shared" si="133"/>
        <v>2.2084160016377412</v>
      </c>
      <c r="M1861" s="60">
        <v>37.013806412784724</v>
      </c>
      <c r="N1861" s="61" t="s">
        <v>29</v>
      </c>
      <c r="O1861" s="24">
        <f t="shared" si="135"/>
        <v>0</v>
      </c>
      <c r="P1861" s="163">
        <f t="shared" si="134"/>
        <v>1</v>
      </c>
      <c r="Q1861" s="166">
        <v>4</v>
      </c>
      <c r="R1861" s="166">
        <v>1</v>
      </c>
      <c r="S1861" s="166">
        <v>1</v>
      </c>
      <c r="T1861" s="6"/>
      <c r="U1861" s="6"/>
      <c r="V1861" s="6"/>
      <c r="W1861" s="6"/>
      <c r="X1861" s="6"/>
      <c r="Y1861" s="6"/>
      <c r="AB1861" s="111"/>
      <c r="AI1861" s="111"/>
      <c r="AM1861" s="111"/>
    </row>
    <row r="1862" spans="1:39" x14ac:dyDescent="0.25">
      <c r="A1862" s="10"/>
      <c r="B1862" s="10"/>
      <c r="C1862" s="2" t="s">
        <v>21</v>
      </c>
      <c r="D1862" s="51" t="s">
        <v>1786</v>
      </c>
      <c r="E1862" s="38" t="s">
        <v>34</v>
      </c>
      <c r="F1862" s="38">
        <v>1</v>
      </c>
      <c r="G1862" s="41">
        <v>0.71199999999999997</v>
      </c>
      <c r="H1862" s="41">
        <v>0.79968893799999996</v>
      </c>
      <c r="I1862" s="57" t="s">
        <v>9</v>
      </c>
      <c r="J1862" s="58">
        <v>3089.8867662399298</v>
      </c>
      <c r="K1862" s="59">
        <v>0.60461148681394905</v>
      </c>
      <c r="L1862" s="26">
        <f t="shared" si="133"/>
        <v>2.249488116117413</v>
      </c>
      <c r="M1862" s="60">
        <v>37.206366108242747</v>
      </c>
      <c r="N1862" s="61" t="s">
        <v>29</v>
      </c>
      <c r="O1862" s="24">
        <f t="shared" si="135"/>
        <v>0</v>
      </c>
      <c r="P1862" s="163">
        <f t="shared" si="134"/>
        <v>1</v>
      </c>
      <c r="Q1862" s="166">
        <v>5</v>
      </c>
      <c r="R1862" s="166">
        <v>1</v>
      </c>
      <c r="S1862" s="166">
        <v>1</v>
      </c>
      <c r="T1862" s="6"/>
      <c r="U1862" s="6"/>
      <c r="V1862" s="6"/>
      <c r="W1862" s="6"/>
      <c r="X1862" s="6"/>
      <c r="Y1862" s="6"/>
      <c r="AB1862" s="111"/>
      <c r="AI1862" s="111"/>
      <c r="AM1862" s="111"/>
    </row>
    <row r="1863" spans="1:39" x14ac:dyDescent="0.25">
      <c r="A1863" s="10"/>
      <c r="B1863" s="10"/>
      <c r="C1863" s="2" t="s">
        <v>21</v>
      </c>
      <c r="D1863" s="51" t="s">
        <v>1786</v>
      </c>
      <c r="E1863" s="38" t="s">
        <v>518</v>
      </c>
      <c r="F1863" s="38">
        <v>1</v>
      </c>
      <c r="G1863" s="41">
        <v>0.72299999999999998</v>
      </c>
      <c r="H1863" s="41">
        <v>0.80777949299999996</v>
      </c>
      <c r="I1863" s="57" t="s">
        <v>9</v>
      </c>
      <c r="J1863" s="58">
        <v>3089.8867662399298</v>
      </c>
      <c r="K1863" s="59">
        <v>0.60461148681394905</v>
      </c>
      <c r="L1863" s="26">
        <f t="shared" si="133"/>
        <v>2.2842414437540586</v>
      </c>
      <c r="M1863" s="60">
        <v>37.314683884796516</v>
      </c>
      <c r="N1863" s="61" t="s">
        <v>29</v>
      </c>
      <c r="O1863" s="24">
        <f t="shared" si="135"/>
        <v>0</v>
      </c>
      <c r="P1863" s="163">
        <f t="shared" si="134"/>
        <v>1</v>
      </c>
      <c r="Q1863" s="166">
        <v>6</v>
      </c>
      <c r="R1863" s="166">
        <v>1</v>
      </c>
      <c r="S1863" s="166">
        <v>1</v>
      </c>
      <c r="T1863" s="6"/>
      <c r="U1863" s="6"/>
      <c r="V1863" s="6"/>
      <c r="W1863" s="6"/>
      <c r="X1863" s="6"/>
      <c r="Y1863" s="6"/>
      <c r="AB1863" s="111"/>
      <c r="AI1863" s="111"/>
      <c r="AM1863" s="111"/>
    </row>
    <row r="1864" spans="1:39" x14ac:dyDescent="0.25">
      <c r="A1864" s="10"/>
      <c r="B1864" s="10"/>
      <c r="C1864" s="8"/>
      <c r="D1864" s="66"/>
      <c r="E1864" s="116"/>
      <c r="F1864" s="116"/>
      <c r="G1864" s="81"/>
      <c r="H1864" s="81"/>
      <c r="I1864" s="63"/>
      <c r="J1864" s="64"/>
      <c r="K1864" s="65"/>
      <c r="L1864" s="50"/>
      <c r="M1864" s="73"/>
      <c r="N1864" s="74"/>
      <c r="O1864" s="111"/>
      <c r="P1864" s="163"/>
      <c r="Q1864" s="166"/>
      <c r="R1864" s="166"/>
      <c r="S1864" s="166"/>
      <c r="T1864" s="17"/>
      <c r="U1864" s="17"/>
      <c r="V1864" s="17"/>
      <c r="W1864" s="17"/>
      <c r="X1864" s="17"/>
      <c r="Y1864" s="17"/>
      <c r="Z1864" s="43"/>
      <c r="AA1864" s="43"/>
      <c r="AB1864" s="111"/>
      <c r="AC1864" s="71"/>
      <c r="AD1864" s="43"/>
      <c r="AE1864" s="43"/>
      <c r="AF1864" s="10"/>
      <c r="AG1864" s="10"/>
      <c r="AH1864" s="10"/>
      <c r="AI1864" s="111"/>
      <c r="AJ1864" s="43"/>
      <c r="AK1864" s="43"/>
      <c r="AL1864" s="43"/>
      <c r="AM1864" s="111"/>
    </row>
    <row r="1865" spans="1:39" x14ac:dyDescent="0.25">
      <c r="A1865" s="10"/>
      <c r="B1865" s="10"/>
      <c r="C1865" s="2" t="s">
        <v>1974</v>
      </c>
      <c r="D1865" t="s">
        <v>2001</v>
      </c>
      <c r="E1865" s="38" t="s">
        <v>30</v>
      </c>
      <c r="F1865" s="38"/>
      <c r="G1865" s="41">
        <v>1.3845189293465154</v>
      </c>
      <c r="H1865" s="41">
        <v>1.2089271172638436</v>
      </c>
      <c r="I1865" s="57" t="s">
        <v>1702</v>
      </c>
      <c r="J1865" s="24">
        <v>2030.89</v>
      </c>
      <c r="K1865" s="59">
        <v>0.62109999999999999</v>
      </c>
      <c r="L1865" s="26">
        <f t="shared" si="133"/>
        <v>2.875056900225506</v>
      </c>
      <c r="M1865" s="60">
        <v>40.563187254442965</v>
      </c>
      <c r="N1865" s="61" t="s">
        <v>29</v>
      </c>
      <c r="O1865" s="24">
        <v>1</v>
      </c>
      <c r="P1865" s="163">
        <v>1</v>
      </c>
      <c r="Q1865" s="166">
        <v>1</v>
      </c>
      <c r="R1865" s="166">
        <v>1</v>
      </c>
      <c r="S1865" s="166">
        <v>1</v>
      </c>
      <c r="T1865" s="27">
        <f>AVERAGE(L1865:L1870)</f>
        <v>2.8991382635247867</v>
      </c>
      <c r="U1865" s="27">
        <f>STDEVA(L1865:L1870)</f>
        <v>7.0867640651606389E-2</v>
      </c>
      <c r="V1865" s="24">
        <f>978*T1865/AA1865</f>
        <v>1417.6786108636206</v>
      </c>
      <c r="W1865" s="24">
        <f>978*U1865/AA1865</f>
        <v>34.654276278635521</v>
      </c>
      <c r="X1865" s="27">
        <f>AVERAGE(M1865:M1870)</f>
        <v>40.892307991621941</v>
      </c>
      <c r="Y1865" s="27">
        <f>STDEVA(M1865:M1870)</f>
        <v>0.28678707947573867</v>
      </c>
      <c r="Z1865" s="6">
        <v>32</v>
      </c>
      <c r="AA1865" s="6">
        <v>2</v>
      </c>
      <c r="AB1865" s="111"/>
      <c r="AC1865" s="25">
        <v>1</v>
      </c>
      <c r="AD1865" s="23">
        <v>3</v>
      </c>
      <c r="AE1865" s="23">
        <v>6</v>
      </c>
      <c r="AF1865" s="23">
        <v>1</v>
      </c>
      <c r="AG1865" s="23">
        <v>3</v>
      </c>
      <c r="AH1865" s="23">
        <v>6</v>
      </c>
      <c r="AI1865" s="111"/>
      <c r="AJ1865" s="23">
        <v>1</v>
      </c>
      <c r="AM1865" s="111"/>
    </row>
    <row r="1866" spans="1:39" x14ac:dyDescent="0.25">
      <c r="A1866" s="10"/>
      <c r="B1866" s="10"/>
      <c r="C1866" s="2" t="s">
        <v>1974</v>
      </c>
      <c r="D1866" t="s">
        <v>2001</v>
      </c>
      <c r="E1866" s="38" t="s">
        <v>30</v>
      </c>
      <c r="F1866" s="38"/>
      <c r="G1866" s="41">
        <v>1.4277857730263159</v>
      </c>
      <c r="H1866" s="41">
        <v>1.2258923814597762</v>
      </c>
      <c r="I1866" s="57" t="s">
        <v>1702</v>
      </c>
      <c r="J1866" s="24">
        <v>2030.89</v>
      </c>
      <c r="K1866" s="59">
        <v>0.62109999999999999</v>
      </c>
      <c r="L1866" s="26">
        <f t="shared" si="133"/>
        <v>2.9649037306558435</v>
      </c>
      <c r="M1866" s="60">
        <v>40.884309615187007</v>
      </c>
      <c r="N1866" s="61" t="s">
        <v>29</v>
      </c>
      <c r="O1866" s="24">
        <v>0</v>
      </c>
      <c r="P1866" s="163">
        <v>0</v>
      </c>
      <c r="Q1866" s="166">
        <v>2</v>
      </c>
      <c r="R1866" s="166">
        <v>1</v>
      </c>
      <c r="S1866" s="166">
        <v>1</v>
      </c>
      <c r="T1866" s="6"/>
      <c r="U1866" s="6"/>
      <c r="V1866" s="6"/>
      <c r="W1866" s="6"/>
      <c r="X1866" s="6"/>
      <c r="Y1866" s="6"/>
      <c r="AB1866" s="111"/>
      <c r="AI1866" s="111"/>
      <c r="AM1866" s="111"/>
    </row>
    <row r="1867" spans="1:39" x14ac:dyDescent="0.25">
      <c r="A1867" s="10"/>
      <c r="B1867" s="10"/>
      <c r="C1867" s="2" t="s">
        <v>1974</v>
      </c>
      <c r="D1867" t="s">
        <v>2001</v>
      </c>
      <c r="E1867" s="38" t="s">
        <v>30</v>
      </c>
      <c r="F1867" s="38"/>
      <c r="G1867" s="41">
        <v>1.608677455357143</v>
      </c>
      <c r="H1867" s="41">
        <v>1.4005904248491852</v>
      </c>
      <c r="I1867" s="57" t="s">
        <v>12</v>
      </c>
      <c r="J1867" s="58">
        <v>1696.80766954417</v>
      </c>
      <c r="K1867" s="59">
        <v>0.61279470700705407</v>
      </c>
      <c r="L1867" s="26">
        <f t="shared" si="133"/>
        <v>2.791018654471165</v>
      </c>
      <c r="M1867" s="60">
        <v>41.401133070861995</v>
      </c>
      <c r="N1867" s="61" t="s">
        <v>29</v>
      </c>
      <c r="O1867" s="24">
        <v>0</v>
      </c>
      <c r="P1867" s="163">
        <v>0</v>
      </c>
      <c r="Q1867" s="166">
        <v>3</v>
      </c>
      <c r="R1867" s="166">
        <v>1</v>
      </c>
      <c r="S1867" s="166">
        <v>1</v>
      </c>
      <c r="T1867" s="6"/>
      <c r="U1867" s="6"/>
      <c r="V1867" s="6"/>
      <c r="W1867" s="6"/>
      <c r="X1867" s="6"/>
      <c r="Y1867" s="6"/>
      <c r="AB1867" s="111"/>
      <c r="AI1867" s="111"/>
      <c r="AM1867" s="111"/>
    </row>
    <row r="1868" spans="1:39" x14ac:dyDescent="0.25">
      <c r="A1868" s="10"/>
      <c r="B1868" s="10"/>
      <c r="C1868" s="2" t="s">
        <v>1974</v>
      </c>
      <c r="D1868" t="s">
        <v>2001</v>
      </c>
      <c r="E1868" s="38" t="s">
        <v>31</v>
      </c>
      <c r="F1868" s="38"/>
      <c r="G1868" s="41">
        <v>1.3751034919398042</v>
      </c>
      <c r="H1868" s="41">
        <v>1.1754786187153339</v>
      </c>
      <c r="I1868" s="57" t="s">
        <v>1702</v>
      </c>
      <c r="J1868" s="24">
        <v>2030.89</v>
      </c>
      <c r="K1868" s="59">
        <v>0.62109999999999999</v>
      </c>
      <c r="L1868" s="26">
        <f t="shared" si="133"/>
        <v>2.8555050416621972</v>
      </c>
      <c r="M1868" s="60">
        <v>40.967811868484858</v>
      </c>
      <c r="N1868" s="61" t="s">
        <v>29</v>
      </c>
      <c r="O1868" s="24">
        <v>0</v>
      </c>
      <c r="P1868" s="163">
        <v>1</v>
      </c>
      <c r="Q1868" s="166">
        <v>4</v>
      </c>
      <c r="R1868" s="166">
        <v>1</v>
      </c>
      <c r="S1868" s="166">
        <v>1</v>
      </c>
      <c r="T1868" s="6"/>
      <c r="U1868" s="6"/>
      <c r="V1868" s="6"/>
      <c r="W1868" s="6"/>
      <c r="X1868" s="6"/>
      <c r="Y1868" s="6"/>
      <c r="AB1868" s="111"/>
      <c r="AI1868" s="111"/>
      <c r="AM1868" s="111"/>
    </row>
    <row r="1869" spans="1:39" x14ac:dyDescent="0.25">
      <c r="A1869" s="10"/>
      <c r="B1869" s="10"/>
      <c r="C1869" s="2" t="s">
        <v>1974</v>
      </c>
      <c r="D1869" t="s">
        <v>2001</v>
      </c>
      <c r="E1869" s="38" t="s">
        <v>32</v>
      </c>
      <c r="F1869" s="38"/>
      <c r="G1869" s="41">
        <v>1.4306388986939638</v>
      </c>
      <c r="H1869" s="41">
        <v>1.2318092055293939</v>
      </c>
      <c r="I1869" s="57" t="s">
        <v>1702</v>
      </c>
      <c r="J1869" s="24">
        <v>2030.89</v>
      </c>
      <c r="K1869" s="59">
        <v>0.62109999999999999</v>
      </c>
      <c r="L1869" s="26">
        <f t="shared" si="133"/>
        <v>2.9708284590680822</v>
      </c>
      <c r="M1869" s="60">
        <v>40.830709365652865</v>
      </c>
      <c r="N1869" s="61" t="s">
        <v>29</v>
      </c>
      <c r="O1869" s="24">
        <v>0</v>
      </c>
      <c r="P1869" s="163">
        <v>1</v>
      </c>
      <c r="Q1869" s="166">
        <v>5</v>
      </c>
      <c r="R1869" s="166">
        <v>1</v>
      </c>
      <c r="S1869" s="166">
        <v>1</v>
      </c>
      <c r="T1869" s="6"/>
      <c r="U1869" s="6"/>
      <c r="V1869" s="6"/>
      <c r="W1869" s="6"/>
      <c r="X1869" s="6"/>
      <c r="Y1869" s="6"/>
      <c r="AB1869" s="111"/>
      <c r="AI1869" s="111"/>
      <c r="AM1869" s="111"/>
    </row>
    <row r="1870" spans="1:39" x14ac:dyDescent="0.25">
      <c r="A1870" s="10"/>
      <c r="B1870" s="10"/>
      <c r="C1870" s="2" t="s">
        <v>1974</v>
      </c>
      <c r="D1870" t="s">
        <v>2001</v>
      </c>
      <c r="E1870" s="38" t="s">
        <v>32</v>
      </c>
      <c r="F1870" s="38"/>
      <c r="G1870" s="41">
        <v>1.4145972581353368</v>
      </c>
      <c r="H1870" s="41">
        <v>1.2259501469055065</v>
      </c>
      <c r="I1870" s="57" t="s">
        <v>1702</v>
      </c>
      <c r="J1870" s="24">
        <v>2030.89</v>
      </c>
      <c r="K1870" s="59">
        <v>0.62109999999999999</v>
      </c>
      <c r="L1870" s="26">
        <f t="shared" si="133"/>
        <v>2.9375167950659247</v>
      </c>
      <c r="M1870" s="60">
        <v>40.706696775101939</v>
      </c>
      <c r="N1870" s="61" t="s">
        <v>29</v>
      </c>
      <c r="O1870" s="24">
        <v>0</v>
      </c>
      <c r="P1870" s="163">
        <v>0</v>
      </c>
      <c r="Q1870" s="166">
        <v>6</v>
      </c>
      <c r="R1870" s="166">
        <v>1</v>
      </c>
      <c r="S1870" s="166">
        <v>1</v>
      </c>
      <c r="T1870" s="6"/>
      <c r="U1870" s="6"/>
      <c r="V1870" s="6"/>
      <c r="W1870" s="6"/>
      <c r="X1870" s="6"/>
      <c r="Y1870" s="6"/>
      <c r="AB1870" s="111"/>
      <c r="AI1870" s="111"/>
      <c r="AM1870" s="111"/>
    </row>
    <row r="1871" spans="1:39" x14ac:dyDescent="0.25">
      <c r="A1871" s="10"/>
      <c r="B1871" s="10"/>
      <c r="C1871" s="13"/>
      <c r="D1871" s="10"/>
      <c r="E1871" s="10"/>
      <c r="F1871" s="10"/>
      <c r="G1871" s="82"/>
      <c r="H1871" s="82"/>
      <c r="I1871" s="43"/>
      <c r="J1871" s="43"/>
      <c r="K1871" s="43"/>
      <c r="L1871" s="43"/>
      <c r="M1871" s="73"/>
      <c r="N1871" s="74"/>
      <c r="O1871" s="163"/>
      <c r="P1871" s="163"/>
      <c r="Q1871" s="169"/>
      <c r="R1871" s="169"/>
      <c r="S1871" s="169"/>
      <c r="T1871" s="93"/>
      <c r="U1871" s="93"/>
      <c r="V1871" s="93"/>
      <c r="W1871" s="93"/>
      <c r="X1871" s="93"/>
      <c r="Y1871" s="93"/>
      <c r="Z1871" s="97"/>
      <c r="AA1871" s="97"/>
      <c r="AB1871" s="111"/>
      <c r="AC1871" s="112"/>
      <c r="AD1871" s="112"/>
      <c r="AE1871" s="112"/>
      <c r="AF1871" s="112"/>
      <c r="AG1871" s="112"/>
      <c r="AH1871" s="112"/>
      <c r="AI1871" s="111"/>
      <c r="AJ1871" s="112"/>
      <c r="AK1871" s="112"/>
      <c r="AL1871" s="112"/>
      <c r="AM1871" s="111"/>
    </row>
    <row r="1872" spans="1:39" x14ac:dyDescent="0.25">
      <c r="A1872" s="10"/>
      <c r="B1872" s="10"/>
      <c r="C1872" s="2" t="s">
        <v>718</v>
      </c>
      <c r="D1872" t="s">
        <v>1841</v>
      </c>
      <c r="E1872" s="38" t="s">
        <v>30</v>
      </c>
      <c r="F1872" s="38">
        <v>1</v>
      </c>
      <c r="G1872" s="41">
        <v>1.4034278794653252</v>
      </c>
      <c r="H1872" s="41">
        <v>1.191743942566557</v>
      </c>
      <c r="I1872" s="57" t="s">
        <v>1702</v>
      </c>
      <c r="J1872" s="24">
        <v>2030.89</v>
      </c>
      <c r="K1872" s="59">
        <v>0.62109999999999999</v>
      </c>
      <c r="L1872" s="26">
        <f>G1872*J1872/978</f>
        <v>2.9143227465514667</v>
      </c>
      <c r="M1872" s="60">
        <v>41.093713034627847</v>
      </c>
      <c r="N1872" s="61" t="s">
        <v>29</v>
      </c>
      <c r="O1872" s="24">
        <v>1</v>
      </c>
      <c r="P1872" s="163">
        <f t="shared" ref="P1872:P1876" si="136">IF(F1872=1,1,0)</f>
        <v>1</v>
      </c>
      <c r="Q1872" s="166">
        <v>1</v>
      </c>
      <c r="R1872" s="166">
        <v>1</v>
      </c>
      <c r="S1872" s="166">
        <v>1</v>
      </c>
      <c r="T1872" s="27">
        <f>AVERAGE(L1872:L1879)</f>
        <v>2.9397582660756263</v>
      </c>
      <c r="U1872" s="27">
        <f>STDEVA(L1872:L1879)</f>
        <v>4.9248921768726993E-2</v>
      </c>
      <c r="V1872" s="24">
        <f>978*T1872/AA1872</f>
        <v>1437.5417921109813</v>
      </c>
      <c r="W1872" s="24">
        <f>978*U1872/AA1872</f>
        <v>24.0827227449075</v>
      </c>
      <c r="X1872" s="27">
        <f>AVERAGE(M1872:M1879)</f>
        <v>40.553176707868609</v>
      </c>
      <c r="Y1872" s="27">
        <f>STDEVA(M1872:M1879)</f>
        <v>0.50283063412557849</v>
      </c>
      <c r="Z1872" s="6">
        <v>34</v>
      </c>
      <c r="AA1872" s="6">
        <v>2</v>
      </c>
      <c r="AB1872" s="111"/>
      <c r="AC1872" s="25">
        <v>2</v>
      </c>
      <c r="AD1872" s="25">
        <v>3</v>
      </c>
      <c r="AE1872" s="25">
        <v>8</v>
      </c>
      <c r="AF1872" s="24">
        <v>2</v>
      </c>
      <c r="AG1872" s="23">
        <v>3</v>
      </c>
      <c r="AH1872" s="23">
        <v>8</v>
      </c>
      <c r="AI1872" s="111"/>
      <c r="AJ1872" s="23">
        <v>1</v>
      </c>
      <c r="AM1872" s="111"/>
    </row>
    <row r="1873" spans="1:39" x14ac:dyDescent="0.25">
      <c r="A1873" s="10"/>
      <c r="B1873" s="10"/>
      <c r="C1873" s="2" t="s">
        <v>718</v>
      </c>
      <c r="D1873" t="s">
        <v>1841</v>
      </c>
      <c r="E1873" s="38" t="s">
        <v>30</v>
      </c>
      <c r="F1873" s="38">
        <v>2</v>
      </c>
      <c r="G1873" s="41">
        <v>1.4302283247516514</v>
      </c>
      <c r="H1873" s="41">
        <v>1.2271921842823619</v>
      </c>
      <c r="I1873" s="57" t="s">
        <v>1702</v>
      </c>
      <c r="J1873" s="24">
        <v>2030.89</v>
      </c>
      <c r="K1873" s="59">
        <v>0.62109999999999999</v>
      </c>
      <c r="L1873" s="26">
        <f>G1873*J1873/978</f>
        <v>2.9699758716307585</v>
      </c>
      <c r="M1873" s="60">
        <v>40.896652314797819</v>
      </c>
      <c r="N1873" s="61" t="s">
        <v>29</v>
      </c>
      <c r="O1873" s="24">
        <f t="shared" ref="O1873:O1874" si="137">IF(D1873=D1872,0,1)</f>
        <v>0</v>
      </c>
      <c r="P1873" s="163">
        <f t="shared" si="136"/>
        <v>0</v>
      </c>
      <c r="Q1873" s="166">
        <v>2</v>
      </c>
      <c r="R1873" s="166">
        <v>1</v>
      </c>
      <c r="S1873" s="166">
        <v>1</v>
      </c>
      <c r="T1873" s="20"/>
      <c r="U1873" s="20"/>
      <c r="V1873" s="20"/>
      <c r="W1873" s="20"/>
      <c r="X1873" s="20"/>
      <c r="Y1873" s="20"/>
      <c r="AB1873" s="111"/>
      <c r="AI1873" s="111"/>
      <c r="AM1873" s="111"/>
    </row>
    <row r="1874" spans="1:39" x14ac:dyDescent="0.25">
      <c r="A1874" s="10"/>
      <c r="B1874" s="10"/>
      <c r="C1874" s="2" t="s">
        <v>718</v>
      </c>
      <c r="D1874" t="s">
        <v>1841</v>
      </c>
      <c r="E1874" s="38" t="s">
        <v>30</v>
      </c>
      <c r="F1874" s="38">
        <v>3</v>
      </c>
      <c r="G1874" s="41">
        <v>1.3997959278326608</v>
      </c>
      <c r="H1874" s="41">
        <v>1.1982817869415807</v>
      </c>
      <c r="I1874" s="57" t="s">
        <v>1702</v>
      </c>
      <c r="J1874" s="24">
        <v>2030.89</v>
      </c>
      <c r="K1874" s="59">
        <v>0.62109999999999999</v>
      </c>
      <c r="L1874" s="26">
        <f>G1874*J1874/978</f>
        <v>2.9067807278896449</v>
      </c>
      <c r="M1874" s="60">
        <v>40.940946381694545</v>
      </c>
      <c r="N1874" s="61" t="s">
        <v>29</v>
      </c>
      <c r="O1874" s="24">
        <f t="shared" si="137"/>
        <v>0</v>
      </c>
      <c r="P1874" s="163">
        <f t="shared" si="136"/>
        <v>0</v>
      </c>
      <c r="Q1874" s="166">
        <v>3</v>
      </c>
      <c r="R1874" s="166">
        <v>1</v>
      </c>
      <c r="S1874" s="166">
        <v>1</v>
      </c>
      <c r="T1874" s="20"/>
      <c r="U1874" s="20"/>
      <c r="V1874" s="20"/>
      <c r="W1874" s="20"/>
      <c r="X1874" s="20"/>
      <c r="Y1874" s="20"/>
      <c r="AB1874" s="111"/>
      <c r="AI1874" s="111"/>
      <c r="AM1874" s="111"/>
    </row>
    <row r="1875" spans="1:39" x14ac:dyDescent="0.25">
      <c r="A1875" s="10"/>
      <c r="B1875" s="10"/>
      <c r="C1875" s="2" t="s">
        <v>718</v>
      </c>
      <c r="D1875" t="s">
        <v>2003</v>
      </c>
      <c r="E1875" s="38" t="s">
        <v>30</v>
      </c>
      <c r="F1875" s="38">
        <v>1</v>
      </c>
      <c r="G1875" s="41">
        <v>1.3858087593062429</v>
      </c>
      <c r="H1875" s="41">
        <v>1.2476538301511719</v>
      </c>
      <c r="I1875" s="57" t="s">
        <v>1702</v>
      </c>
      <c r="J1875" s="24">
        <v>2030.89</v>
      </c>
      <c r="K1875" s="59">
        <v>0.62109999999999999</v>
      </c>
      <c r="L1875" s="26">
        <f t="shared" ref="L1875:L1879" si="138">G1875*J1875/978</f>
        <v>2.8777353284125318</v>
      </c>
      <c r="M1875" s="60">
        <v>39.973600590409795</v>
      </c>
      <c r="N1875" s="61" t="s">
        <v>29</v>
      </c>
      <c r="O1875" s="24">
        <v>1</v>
      </c>
      <c r="P1875" s="163">
        <f t="shared" si="136"/>
        <v>1</v>
      </c>
      <c r="Q1875" s="166">
        <v>4</v>
      </c>
      <c r="R1875" s="166">
        <v>1</v>
      </c>
      <c r="S1875" s="166">
        <v>1</v>
      </c>
      <c r="T1875" s="20"/>
      <c r="U1875" s="20"/>
      <c r="V1875" s="20"/>
      <c r="W1875" s="20"/>
      <c r="X1875" s="20"/>
      <c r="Y1875" s="20"/>
      <c r="AB1875" s="111"/>
      <c r="AI1875" s="111"/>
      <c r="AM1875" s="111"/>
    </row>
    <row r="1876" spans="1:39" x14ac:dyDescent="0.25">
      <c r="A1876" s="10"/>
      <c r="B1876" s="10"/>
      <c r="C1876" s="2" t="s">
        <v>718</v>
      </c>
      <c r="D1876" t="s">
        <v>2003</v>
      </c>
      <c r="E1876" s="38" t="s">
        <v>30</v>
      </c>
      <c r="F1876" s="38">
        <v>2</v>
      </c>
      <c r="G1876" s="41">
        <v>1.3922335942203492</v>
      </c>
      <c r="H1876" s="41">
        <v>1.2465439984745925</v>
      </c>
      <c r="I1876" s="57" t="s">
        <v>1702</v>
      </c>
      <c r="J1876" s="24">
        <v>2030.89</v>
      </c>
      <c r="K1876" s="59">
        <v>0.62109999999999999</v>
      </c>
      <c r="L1876" s="26">
        <f t="shared" si="138"/>
        <v>2.8910769776750156</v>
      </c>
      <c r="M1876" s="60">
        <v>40.080438088340898</v>
      </c>
      <c r="N1876" s="61" t="s">
        <v>29</v>
      </c>
      <c r="O1876" s="24">
        <v>0</v>
      </c>
      <c r="P1876" s="163">
        <f t="shared" si="136"/>
        <v>0</v>
      </c>
      <c r="Q1876" s="166">
        <v>5</v>
      </c>
      <c r="R1876" s="166">
        <v>1</v>
      </c>
      <c r="S1876" s="166">
        <v>1</v>
      </c>
      <c r="T1876" s="20"/>
      <c r="U1876" s="20"/>
      <c r="V1876" s="20"/>
      <c r="W1876" s="20"/>
      <c r="X1876" s="20"/>
      <c r="Y1876" s="20"/>
      <c r="AB1876" s="111"/>
      <c r="AI1876" s="111"/>
      <c r="AM1876" s="111"/>
    </row>
    <row r="1877" spans="1:39" x14ac:dyDescent="0.25">
      <c r="A1877" s="10"/>
      <c r="B1877" s="10"/>
      <c r="C1877" s="2" t="s">
        <v>718</v>
      </c>
      <c r="D1877" t="s">
        <v>2003</v>
      </c>
      <c r="E1877" s="38" t="s">
        <v>31</v>
      </c>
      <c r="F1877" s="38">
        <v>1</v>
      </c>
      <c r="G1877" s="41">
        <v>1.4514636354491499</v>
      </c>
      <c r="H1877" s="41">
        <v>1.2812701562887621</v>
      </c>
      <c r="I1877" s="57" t="s">
        <v>1702</v>
      </c>
      <c r="J1877" s="24">
        <v>2030.89</v>
      </c>
      <c r="K1877" s="59">
        <v>0.62109999999999999</v>
      </c>
      <c r="L1877" s="26">
        <f t="shared" si="138"/>
        <v>3.0140725793428671</v>
      </c>
      <c r="M1877" s="60">
        <v>40.354078775811807</v>
      </c>
      <c r="N1877" s="61" t="s">
        <v>29</v>
      </c>
      <c r="O1877" s="24">
        <v>0</v>
      </c>
      <c r="P1877" s="163">
        <v>1</v>
      </c>
      <c r="Q1877" s="166">
        <v>6</v>
      </c>
      <c r="R1877" s="166">
        <v>1</v>
      </c>
      <c r="S1877" s="166">
        <v>1</v>
      </c>
      <c r="T1877" s="20"/>
      <c r="U1877" s="20"/>
      <c r="V1877" s="20"/>
      <c r="W1877" s="20"/>
      <c r="X1877" s="20"/>
      <c r="Y1877" s="20"/>
      <c r="AB1877" s="111"/>
      <c r="AI1877" s="111"/>
      <c r="AM1877" s="111"/>
    </row>
    <row r="1878" spans="1:39" x14ac:dyDescent="0.25">
      <c r="A1878" s="10"/>
      <c r="B1878" s="10"/>
      <c r="C1878" s="2" t="s">
        <v>718</v>
      </c>
      <c r="D1878" t="s">
        <v>2003</v>
      </c>
      <c r="E1878" s="38" t="s">
        <v>31</v>
      </c>
      <c r="F1878" s="38">
        <v>2</v>
      </c>
      <c r="G1878" s="41">
        <v>1.4235705950991833</v>
      </c>
      <c r="H1878" s="41">
        <v>1.28052311071179</v>
      </c>
      <c r="I1878" s="57" t="s">
        <v>1702</v>
      </c>
      <c r="J1878" s="24">
        <v>2030.89</v>
      </c>
      <c r="K1878" s="59">
        <v>0.62109999999999999</v>
      </c>
      <c r="L1878" s="26">
        <f t="shared" si="138"/>
        <v>2.9561505990603072</v>
      </c>
      <c r="M1878" s="60">
        <v>39.990673272107827</v>
      </c>
      <c r="N1878" s="61" t="s">
        <v>29</v>
      </c>
      <c r="O1878" s="24">
        <v>0</v>
      </c>
      <c r="P1878" s="163">
        <v>0</v>
      </c>
      <c r="Q1878" s="166">
        <v>7</v>
      </c>
      <c r="R1878" s="166">
        <v>1</v>
      </c>
      <c r="S1878" s="166">
        <v>1</v>
      </c>
      <c r="T1878" s="20"/>
      <c r="U1878" s="20"/>
      <c r="V1878" s="20"/>
      <c r="W1878" s="20"/>
      <c r="X1878" s="20"/>
      <c r="Y1878" s="20"/>
      <c r="AB1878" s="111"/>
      <c r="AI1878" s="111"/>
      <c r="AM1878" s="111"/>
    </row>
    <row r="1879" spans="1:39" x14ac:dyDescent="0.25">
      <c r="A1879" s="10"/>
      <c r="B1879" s="10"/>
      <c r="C1879" s="2" t="s">
        <v>718</v>
      </c>
      <c r="D1879" t="s">
        <v>2003</v>
      </c>
      <c r="E1879" s="38" t="s">
        <v>31</v>
      </c>
      <c r="F1879" s="38">
        <v>3</v>
      </c>
      <c r="G1879" s="41">
        <v>1.7221847955640772</v>
      </c>
      <c r="H1879" s="41">
        <v>1.5239394425720858</v>
      </c>
      <c r="I1879" s="57" t="s">
        <v>12</v>
      </c>
      <c r="J1879" s="58">
        <v>1696.80766954417</v>
      </c>
      <c r="K1879" s="59">
        <v>0.61279470700705407</v>
      </c>
      <c r="L1879" s="26">
        <f t="shared" si="138"/>
        <v>2.9879512980424181</v>
      </c>
      <c r="M1879" s="60">
        <v>41.095311205158268</v>
      </c>
      <c r="N1879" s="61" t="s">
        <v>29</v>
      </c>
      <c r="O1879" s="24">
        <v>0</v>
      </c>
      <c r="P1879" s="163">
        <v>0</v>
      </c>
      <c r="Q1879" s="166">
        <v>8</v>
      </c>
      <c r="R1879" s="166">
        <v>1</v>
      </c>
      <c r="S1879" s="166">
        <v>1</v>
      </c>
      <c r="T1879" s="20"/>
      <c r="U1879" s="20"/>
      <c r="V1879" s="20"/>
      <c r="W1879" s="20"/>
      <c r="X1879" s="20"/>
      <c r="Y1879" s="20"/>
      <c r="AB1879" s="111"/>
      <c r="AI1879" s="111"/>
      <c r="AM1879" s="111"/>
    </row>
    <row r="1880" spans="1:39" x14ac:dyDescent="0.25">
      <c r="A1880" s="10"/>
      <c r="B1880" s="10"/>
      <c r="C1880" s="8"/>
      <c r="D1880" s="66"/>
      <c r="E1880" s="116"/>
      <c r="F1880" s="116"/>
      <c r="G1880" s="81"/>
      <c r="H1880" s="81"/>
      <c r="I1880" s="63"/>
      <c r="J1880" s="111"/>
      <c r="K1880" s="65"/>
      <c r="L1880" s="50"/>
      <c r="M1880" s="73"/>
      <c r="N1880" s="74"/>
      <c r="O1880" s="111"/>
      <c r="P1880" s="163"/>
      <c r="Q1880" s="166"/>
      <c r="R1880" s="166"/>
      <c r="S1880" s="166"/>
      <c r="T1880" s="46"/>
      <c r="U1880" s="46"/>
      <c r="V1880" s="46"/>
      <c r="W1880" s="46"/>
      <c r="X1880" s="46"/>
      <c r="Y1880" s="46"/>
      <c r="Z1880" s="43"/>
      <c r="AA1880" s="43"/>
      <c r="AB1880" s="111"/>
      <c r="AC1880" s="71"/>
      <c r="AD1880" s="43"/>
      <c r="AE1880" s="43"/>
      <c r="AF1880" s="10"/>
      <c r="AG1880" s="10"/>
      <c r="AH1880" s="10"/>
      <c r="AI1880" s="111"/>
      <c r="AJ1880" s="43"/>
      <c r="AK1880" s="43"/>
      <c r="AL1880" s="43"/>
      <c r="AM1880" s="111"/>
    </row>
    <row r="1881" spans="1:39" x14ac:dyDescent="0.25">
      <c r="A1881" s="10"/>
      <c r="B1881" s="10"/>
      <c r="C1881" s="2" t="s">
        <v>37</v>
      </c>
      <c r="D1881" s="51" t="s">
        <v>1959</v>
      </c>
      <c r="E1881" s="38" t="s">
        <v>30</v>
      </c>
      <c r="F1881" s="38">
        <v>1</v>
      </c>
      <c r="G1881" s="41">
        <v>1.6040744932606237</v>
      </c>
      <c r="H1881" s="41">
        <v>1.318127936075866</v>
      </c>
      <c r="I1881" s="57" t="s">
        <v>1702</v>
      </c>
      <c r="J1881" s="24">
        <v>2030.89</v>
      </c>
      <c r="K1881" s="59">
        <v>0.62109999999999999</v>
      </c>
      <c r="L1881" s="26">
        <f>G1881*J1881/978</f>
        <v>3.3309804167873907</v>
      </c>
      <c r="M1881" s="60">
        <v>41.7105164799219</v>
      </c>
      <c r="N1881" s="61" t="s">
        <v>29</v>
      </c>
      <c r="O1881" s="24">
        <v>1</v>
      </c>
      <c r="P1881" s="163">
        <v>1</v>
      </c>
      <c r="Q1881" s="166">
        <v>1</v>
      </c>
      <c r="R1881" s="166">
        <v>1</v>
      </c>
      <c r="S1881" s="166">
        <v>1</v>
      </c>
      <c r="T1881" s="27">
        <f>AVERAGE(L1881:L1884)</f>
        <v>3.3239094819274224</v>
      </c>
      <c r="U1881" s="27">
        <f>STDEVA(L1881:L1884)</f>
        <v>3.2408018255549231E-2</v>
      </c>
      <c r="V1881" s="24">
        <f>978*T1881/AA1881</f>
        <v>1625.3917366625096</v>
      </c>
      <c r="W1881" s="24">
        <f>978*U1881/AA1881</f>
        <v>15.847520926963574</v>
      </c>
      <c r="X1881" s="27">
        <f>AVERAGE(M1881:M1884)</f>
        <v>41.569265490750624</v>
      </c>
      <c r="Y1881" s="27">
        <f>STDEVA(M1881:M1884)</f>
        <v>0.32882646105867169</v>
      </c>
      <c r="Z1881" s="23">
        <v>32</v>
      </c>
      <c r="AA1881" s="23">
        <v>2</v>
      </c>
      <c r="AB1881" s="111"/>
      <c r="AC1881" s="25">
        <v>1</v>
      </c>
      <c r="AD1881" s="23">
        <v>1</v>
      </c>
      <c r="AE1881" s="23">
        <v>4</v>
      </c>
      <c r="AF1881" s="23">
        <v>1</v>
      </c>
      <c r="AG1881" s="23">
        <v>1</v>
      </c>
      <c r="AH1881" s="23">
        <v>4</v>
      </c>
      <c r="AI1881" s="111"/>
      <c r="AK1881" s="23">
        <v>1</v>
      </c>
      <c r="AM1881" s="111"/>
    </row>
    <row r="1882" spans="1:39" x14ac:dyDescent="0.25">
      <c r="A1882" s="10"/>
      <c r="B1882" s="10"/>
      <c r="C1882" s="2" t="s">
        <v>37</v>
      </c>
      <c r="D1882" s="51" t="s">
        <v>1959</v>
      </c>
      <c r="E1882" s="38" t="s">
        <v>30</v>
      </c>
      <c r="F1882" s="38">
        <v>2</v>
      </c>
      <c r="G1882" s="41">
        <v>1.5938796099092032</v>
      </c>
      <c r="H1882" s="41">
        <v>1.3038310366055785</v>
      </c>
      <c r="I1882" s="57" t="s">
        <v>1702</v>
      </c>
      <c r="J1882" s="24">
        <v>2030.89</v>
      </c>
      <c r="K1882" s="59">
        <v>0.62109999999999999</v>
      </c>
      <c r="L1882" s="26">
        <f t="shared" ref="L1882:L1899" si="139">G1882*J1882/978</f>
        <v>3.3098099805403907</v>
      </c>
      <c r="M1882" s="60">
        <v>41.794939195747048</v>
      </c>
      <c r="N1882" s="61" t="s">
        <v>29</v>
      </c>
      <c r="O1882" s="24">
        <v>0</v>
      </c>
      <c r="P1882" s="163">
        <v>0</v>
      </c>
      <c r="Q1882" s="166">
        <v>2</v>
      </c>
      <c r="R1882" s="166">
        <v>1</v>
      </c>
      <c r="S1882" s="166">
        <v>1</v>
      </c>
      <c r="T1882" s="27"/>
      <c r="U1882" s="27"/>
      <c r="V1882" s="24"/>
      <c r="W1882" s="24"/>
      <c r="X1882" s="20"/>
      <c r="Y1882" s="20"/>
      <c r="AB1882" s="111"/>
      <c r="AC1882" s="181"/>
      <c r="AF1882" s="23"/>
      <c r="AG1882" s="23"/>
      <c r="AH1882" s="23"/>
      <c r="AI1882" s="111"/>
      <c r="AM1882" s="111"/>
    </row>
    <row r="1883" spans="1:39" x14ac:dyDescent="0.25">
      <c r="A1883" s="10"/>
      <c r="B1883" s="10"/>
      <c r="C1883" s="2" t="s">
        <v>37</v>
      </c>
      <c r="D1883" s="51" t="s">
        <v>1959</v>
      </c>
      <c r="E1883" s="38" t="s">
        <v>30</v>
      </c>
      <c r="F1883" s="38">
        <v>3</v>
      </c>
      <c r="G1883" s="41">
        <v>1.62062732069572</v>
      </c>
      <c r="H1883" s="41">
        <v>1.3331299040976459</v>
      </c>
      <c r="I1883" s="57" t="s">
        <v>1702</v>
      </c>
      <c r="J1883" s="24">
        <v>2030.89</v>
      </c>
      <c r="K1883" s="59">
        <v>0.62109999999999999</v>
      </c>
      <c r="L1883" s="26">
        <f t="shared" si="139"/>
        <v>3.3653535984946124</v>
      </c>
      <c r="M1883" s="60">
        <v>41.690912301029684</v>
      </c>
      <c r="N1883" s="61" t="s">
        <v>29</v>
      </c>
      <c r="O1883" s="24">
        <v>0</v>
      </c>
      <c r="P1883" s="163">
        <v>0</v>
      </c>
      <c r="Q1883" s="166">
        <v>3</v>
      </c>
      <c r="R1883" s="166">
        <v>1</v>
      </c>
      <c r="S1883" s="166">
        <v>1</v>
      </c>
      <c r="T1883" s="27"/>
      <c r="U1883" s="27"/>
      <c r="V1883" s="24"/>
      <c r="W1883" s="24"/>
      <c r="X1883" s="20"/>
      <c r="Y1883" s="20"/>
      <c r="AB1883" s="111"/>
      <c r="AC1883" s="181"/>
      <c r="AF1883" s="23"/>
      <c r="AG1883" s="23"/>
      <c r="AH1883" s="23"/>
      <c r="AI1883" s="111"/>
      <c r="AM1883" s="111"/>
    </row>
    <row r="1884" spans="1:39" x14ac:dyDescent="0.25">
      <c r="A1884" s="10"/>
      <c r="B1884" s="10"/>
      <c r="C1884" s="2" t="s">
        <v>37</v>
      </c>
      <c r="D1884" s="51" t="s">
        <v>1959</v>
      </c>
      <c r="E1884" s="38" t="s">
        <v>30</v>
      </c>
      <c r="F1884" s="38">
        <v>4</v>
      </c>
      <c r="G1884" s="41">
        <v>1.5840961673875869</v>
      </c>
      <c r="H1884" s="41">
        <v>1.3460873962327757</v>
      </c>
      <c r="I1884" s="57" t="s">
        <v>1702</v>
      </c>
      <c r="J1884" s="24">
        <v>2030.89</v>
      </c>
      <c r="K1884" s="59">
        <v>0.62109999999999999</v>
      </c>
      <c r="L1884" s="26">
        <f t="shared" si="139"/>
        <v>3.2894939318872969</v>
      </c>
      <c r="M1884" s="60">
        <v>41.080693986303871</v>
      </c>
      <c r="N1884" s="61" t="s">
        <v>29</v>
      </c>
      <c r="O1884" s="24">
        <v>0</v>
      </c>
      <c r="P1884" s="163">
        <v>0</v>
      </c>
      <c r="Q1884" s="166">
        <v>4</v>
      </c>
      <c r="R1884" s="166">
        <v>1</v>
      </c>
      <c r="S1884" s="166">
        <v>1</v>
      </c>
      <c r="T1884" s="27"/>
      <c r="U1884" s="27"/>
      <c r="V1884" s="24"/>
      <c r="W1884" s="24"/>
      <c r="X1884" s="20"/>
      <c r="Y1884" s="20"/>
      <c r="AB1884" s="111"/>
      <c r="AC1884" s="181"/>
      <c r="AF1884" s="23"/>
      <c r="AG1884" s="23"/>
      <c r="AH1884" s="23"/>
      <c r="AI1884" s="111"/>
      <c r="AM1884" s="111"/>
    </row>
    <row r="1885" spans="1:39" x14ac:dyDescent="0.25">
      <c r="A1885" s="10"/>
      <c r="B1885" s="10"/>
      <c r="C1885" s="8"/>
      <c r="D1885" s="66"/>
      <c r="E1885" s="116"/>
      <c r="F1885" s="116"/>
      <c r="G1885" s="81"/>
      <c r="H1885" s="81"/>
      <c r="I1885" s="63"/>
      <c r="J1885" s="111"/>
      <c r="K1885" s="65"/>
      <c r="L1885" s="50"/>
      <c r="M1885" s="73"/>
      <c r="N1885" s="74"/>
      <c r="O1885" s="111"/>
      <c r="P1885" s="163"/>
      <c r="Q1885" s="166"/>
      <c r="R1885" s="166"/>
      <c r="S1885" s="166"/>
      <c r="T1885" s="48"/>
      <c r="U1885" s="48"/>
      <c r="V1885" s="111"/>
      <c r="W1885" s="111"/>
      <c r="X1885" s="46"/>
      <c r="Y1885" s="46"/>
      <c r="Z1885" s="43"/>
      <c r="AA1885" s="43"/>
      <c r="AB1885" s="111"/>
      <c r="AC1885" s="183"/>
      <c r="AD1885" s="43"/>
      <c r="AE1885" s="43"/>
      <c r="AF1885" s="43"/>
      <c r="AG1885" s="43"/>
      <c r="AH1885" s="43"/>
      <c r="AI1885" s="111"/>
      <c r="AJ1885" s="43"/>
      <c r="AK1885" s="43"/>
      <c r="AL1885" s="43"/>
      <c r="AM1885" s="111"/>
    </row>
    <row r="1886" spans="1:39" x14ac:dyDescent="0.25">
      <c r="A1886" s="10"/>
      <c r="B1886" s="10"/>
      <c r="C1886" s="2" t="s">
        <v>1995</v>
      </c>
      <c r="D1886" s="51" t="s">
        <v>1996</v>
      </c>
      <c r="E1886" s="38" t="s">
        <v>30</v>
      </c>
      <c r="F1886" s="38">
        <v>1</v>
      </c>
      <c r="G1886" s="41">
        <v>1.4960481362500635</v>
      </c>
      <c r="H1886" s="41">
        <v>1.240814324258033</v>
      </c>
      <c r="I1886" s="57" t="s">
        <v>1702</v>
      </c>
      <c r="J1886" s="24">
        <v>2030.89</v>
      </c>
      <c r="K1886" s="59">
        <v>0.62109999999999999</v>
      </c>
      <c r="L1886" s="26">
        <f t="shared" si="139"/>
        <v>3.1066556231379261</v>
      </c>
      <c r="M1886" s="60">
        <v>41.537144556062891</v>
      </c>
      <c r="N1886" s="61" t="s">
        <v>29</v>
      </c>
      <c r="O1886" s="24">
        <v>1</v>
      </c>
      <c r="P1886" s="163">
        <v>1</v>
      </c>
      <c r="Q1886" s="166">
        <v>1</v>
      </c>
      <c r="R1886" s="166">
        <v>1</v>
      </c>
      <c r="S1886" s="166">
        <v>1</v>
      </c>
      <c r="T1886" s="27">
        <f>AVERAGE(L1886:L1899)</f>
        <v>2.9877215206571917</v>
      </c>
      <c r="U1886" s="27">
        <f>STDEVA(L1886:L1899)</f>
        <v>9.0038629271751616E-2</v>
      </c>
      <c r="V1886" s="24">
        <f>978*T1886/AA1886</f>
        <v>1460.9958236013667</v>
      </c>
      <c r="W1886" s="24">
        <f>978*U1886/AA1886</f>
        <v>44.028889713886542</v>
      </c>
      <c r="X1886" s="27">
        <f>AVERAGE(M1886:M1899)</f>
        <v>40.694856200304621</v>
      </c>
      <c r="Y1886" s="27">
        <f>STDEVA(M1886:M1899)</f>
        <v>0.52120192247488006</v>
      </c>
      <c r="Z1886" s="23">
        <v>32</v>
      </c>
      <c r="AA1886" s="23">
        <v>2</v>
      </c>
      <c r="AB1886" s="111"/>
      <c r="AC1886" s="25">
        <v>1</v>
      </c>
      <c r="AD1886" s="23">
        <v>7</v>
      </c>
      <c r="AE1886" s="23">
        <v>14</v>
      </c>
      <c r="AF1886" s="23">
        <v>1</v>
      </c>
      <c r="AG1886" s="23">
        <v>7</v>
      </c>
      <c r="AH1886" s="23">
        <v>14</v>
      </c>
      <c r="AI1886" s="111"/>
      <c r="AJ1886" s="23">
        <v>1</v>
      </c>
      <c r="AM1886" s="111"/>
    </row>
    <row r="1887" spans="1:39" x14ac:dyDescent="0.25">
      <c r="A1887" s="10"/>
      <c r="B1887" s="10"/>
      <c r="C1887" s="2" t="s">
        <v>1995</v>
      </c>
      <c r="D1887" s="51" t="s">
        <v>1996</v>
      </c>
      <c r="E1887" s="38" t="s">
        <v>30</v>
      </c>
      <c r="F1887" s="38">
        <v>2</v>
      </c>
      <c r="G1887" s="41">
        <v>1.434871594951513</v>
      </c>
      <c r="H1887" s="41">
        <v>1.1994980606890258</v>
      </c>
      <c r="I1887" s="57" t="s">
        <v>1702</v>
      </c>
      <c r="J1887" s="24">
        <v>2030.89</v>
      </c>
      <c r="K1887" s="59">
        <v>0.62109999999999999</v>
      </c>
      <c r="L1887" s="26">
        <f t="shared" si="139"/>
        <v>2.9796179687843338</v>
      </c>
      <c r="M1887" s="60">
        <v>41.389187024974191</v>
      </c>
      <c r="N1887" s="61" t="s">
        <v>29</v>
      </c>
      <c r="O1887" s="24">
        <v>0</v>
      </c>
      <c r="P1887" s="163">
        <v>0</v>
      </c>
      <c r="Q1887" s="166">
        <v>2</v>
      </c>
      <c r="R1887" s="166">
        <v>1</v>
      </c>
      <c r="S1887" s="166">
        <v>1</v>
      </c>
      <c r="T1887" s="27"/>
      <c r="U1887" s="27"/>
      <c r="V1887" s="24"/>
      <c r="W1887" s="24"/>
      <c r="X1887" s="20"/>
      <c r="Y1887" s="20"/>
      <c r="AB1887" s="111"/>
      <c r="AC1887" s="181"/>
      <c r="AF1887" s="23"/>
      <c r="AG1887" s="23"/>
      <c r="AH1887" s="23"/>
      <c r="AI1887" s="111"/>
      <c r="AM1887" s="111"/>
    </row>
    <row r="1888" spans="1:39" x14ac:dyDescent="0.25">
      <c r="A1888" s="10"/>
      <c r="B1888" s="10"/>
      <c r="C1888" s="2" t="s">
        <v>1995</v>
      </c>
      <c r="D1888" s="51" t="s">
        <v>1996</v>
      </c>
      <c r="E1888" s="38" t="s">
        <v>30</v>
      </c>
      <c r="F1888" s="38">
        <v>3</v>
      </c>
      <c r="G1888" s="41">
        <v>1.4235726537613329</v>
      </c>
      <c r="H1888" s="41">
        <v>1.2676700526511728</v>
      </c>
      <c r="I1888" s="57" t="s">
        <v>1702</v>
      </c>
      <c r="J1888" s="24">
        <v>2030.89</v>
      </c>
      <c r="K1888" s="59">
        <v>0.62109999999999999</v>
      </c>
      <c r="L1888" s="26">
        <f t="shared" si="139"/>
        <v>2.9561548740259238</v>
      </c>
      <c r="M1888" s="60">
        <v>40.185850539881265</v>
      </c>
      <c r="N1888" s="61" t="s">
        <v>29</v>
      </c>
      <c r="O1888" s="24">
        <v>0</v>
      </c>
      <c r="P1888" s="163">
        <v>0</v>
      </c>
      <c r="Q1888" s="166">
        <v>3</v>
      </c>
      <c r="R1888" s="166">
        <v>1</v>
      </c>
      <c r="S1888" s="166">
        <v>1</v>
      </c>
      <c r="T1888" s="27"/>
      <c r="U1888" s="27"/>
      <c r="V1888" s="24"/>
      <c r="W1888" s="24"/>
      <c r="X1888" s="20"/>
      <c r="Y1888" s="20"/>
      <c r="AB1888" s="111"/>
      <c r="AC1888" s="181"/>
      <c r="AF1888" s="23"/>
      <c r="AG1888" s="23"/>
      <c r="AH1888" s="23"/>
      <c r="AI1888" s="111"/>
      <c r="AM1888" s="111"/>
    </row>
    <row r="1889" spans="1:39" x14ac:dyDescent="0.25">
      <c r="A1889" s="10"/>
      <c r="B1889" s="10"/>
      <c r="C1889" s="2" t="s">
        <v>1995</v>
      </c>
      <c r="D1889" s="51" t="s">
        <v>1996</v>
      </c>
      <c r="E1889" s="38" t="s">
        <v>30</v>
      </c>
      <c r="F1889" s="38">
        <v>4</v>
      </c>
      <c r="G1889" s="41">
        <v>1.4543473854884472</v>
      </c>
      <c r="H1889" s="41">
        <v>1.322381368904439</v>
      </c>
      <c r="I1889" s="57" t="s">
        <v>1702</v>
      </c>
      <c r="J1889" s="24">
        <v>2030.89</v>
      </c>
      <c r="K1889" s="59">
        <v>0.62109999999999999</v>
      </c>
      <c r="L1889" s="26">
        <f t="shared" si="139"/>
        <v>3.0200609015487041</v>
      </c>
      <c r="M1889" s="60">
        <v>39.781272603121131</v>
      </c>
      <c r="N1889" s="61" t="s">
        <v>29</v>
      </c>
      <c r="O1889" s="24">
        <v>0</v>
      </c>
      <c r="P1889" s="163">
        <v>0</v>
      </c>
      <c r="Q1889" s="166">
        <v>4</v>
      </c>
      <c r="R1889" s="166">
        <v>1</v>
      </c>
      <c r="S1889" s="166">
        <v>1</v>
      </c>
      <c r="T1889" s="27"/>
      <c r="U1889" s="27"/>
      <c r="V1889" s="24"/>
      <c r="W1889" s="24"/>
      <c r="X1889" s="20"/>
      <c r="Y1889" s="20"/>
      <c r="AB1889" s="111"/>
      <c r="AC1889" s="181"/>
      <c r="AF1889" s="23"/>
      <c r="AG1889" s="23"/>
      <c r="AH1889" s="23"/>
      <c r="AI1889" s="111"/>
      <c r="AM1889" s="111"/>
    </row>
    <row r="1890" spans="1:39" x14ac:dyDescent="0.25">
      <c r="A1890" s="10"/>
      <c r="B1890" s="10"/>
      <c r="C1890" s="2" t="s">
        <v>1995</v>
      </c>
      <c r="D1890" s="51" t="s">
        <v>1996</v>
      </c>
      <c r="E1890" s="38" t="s">
        <v>31</v>
      </c>
      <c r="F1890" s="38"/>
      <c r="G1890" s="41">
        <v>1.4726212069219078</v>
      </c>
      <c r="H1890" s="41">
        <v>1.2534646604632746</v>
      </c>
      <c r="I1890" s="57" t="s">
        <v>1702</v>
      </c>
      <c r="J1890" s="24">
        <v>2030.89</v>
      </c>
      <c r="K1890" s="59">
        <v>0.62109999999999999</v>
      </c>
      <c r="L1890" s="26">
        <f t="shared" si="139"/>
        <v>3.0580078557521815</v>
      </c>
      <c r="M1890" s="60">
        <v>41.048906846182611</v>
      </c>
      <c r="N1890" s="61" t="s">
        <v>29</v>
      </c>
      <c r="O1890" s="24">
        <v>0</v>
      </c>
      <c r="P1890" s="163">
        <v>1</v>
      </c>
      <c r="Q1890" s="166">
        <v>5</v>
      </c>
      <c r="R1890" s="166">
        <v>1</v>
      </c>
      <c r="S1890" s="166">
        <v>1</v>
      </c>
      <c r="T1890" s="27"/>
      <c r="U1890" s="27"/>
      <c r="V1890" s="24"/>
      <c r="W1890" s="24"/>
      <c r="X1890" s="20"/>
      <c r="Y1890" s="20"/>
      <c r="AB1890" s="111"/>
      <c r="AC1890" s="181"/>
      <c r="AF1890" s="23"/>
      <c r="AG1890" s="23"/>
      <c r="AH1890" s="23"/>
      <c r="AI1890" s="111"/>
      <c r="AM1890" s="111"/>
    </row>
    <row r="1891" spans="1:39" x14ac:dyDescent="0.25">
      <c r="A1891" s="10"/>
      <c r="B1891" s="10"/>
      <c r="C1891" s="2" t="s">
        <v>1995</v>
      </c>
      <c r="D1891" s="51" t="s">
        <v>1996</v>
      </c>
      <c r="E1891" s="38" t="s">
        <v>32</v>
      </c>
      <c r="F1891" s="38"/>
      <c r="G1891" s="41">
        <v>1.4634437481348852</v>
      </c>
      <c r="H1891" s="41">
        <v>1.2397956724977108</v>
      </c>
      <c r="I1891" s="57" t="s">
        <v>1702</v>
      </c>
      <c r="J1891" s="24">
        <v>2030.89</v>
      </c>
      <c r="K1891" s="59">
        <v>0.62109999999999999</v>
      </c>
      <c r="L1891" s="26">
        <f t="shared" si="139"/>
        <v>3.0389501775558867</v>
      </c>
      <c r="M1891" s="60">
        <v>41.138064408374376</v>
      </c>
      <c r="N1891" s="61" t="s">
        <v>29</v>
      </c>
      <c r="O1891" s="24">
        <v>0</v>
      </c>
      <c r="P1891" s="163">
        <v>1</v>
      </c>
      <c r="Q1891" s="166">
        <v>6</v>
      </c>
      <c r="R1891" s="166">
        <v>1</v>
      </c>
      <c r="S1891" s="166">
        <v>1</v>
      </c>
      <c r="T1891" s="27"/>
      <c r="U1891" s="27"/>
      <c r="V1891" s="24"/>
      <c r="W1891" s="24"/>
      <c r="X1891" s="20"/>
      <c r="Y1891" s="20"/>
      <c r="AB1891" s="111"/>
      <c r="AC1891" s="181"/>
      <c r="AF1891" s="23"/>
      <c r="AG1891" s="23"/>
      <c r="AH1891" s="23"/>
      <c r="AI1891" s="111"/>
      <c r="AM1891" s="111"/>
    </row>
    <row r="1892" spans="1:39" x14ac:dyDescent="0.25">
      <c r="A1892" s="10"/>
      <c r="B1892" s="10"/>
      <c r="C1892" s="2" t="s">
        <v>1995</v>
      </c>
      <c r="D1892" s="51" t="s">
        <v>1996</v>
      </c>
      <c r="E1892" s="38" t="s">
        <v>32</v>
      </c>
      <c r="F1892" s="38"/>
      <c r="G1892" s="41">
        <v>1.3918829008649369</v>
      </c>
      <c r="H1892" s="41">
        <v>1.2192862566438876</v>
      </c>
      <c r="I1892" s="57" t="s">
        <v>1702</v>
      </c>
      <c r="J1892" s="24">
        <v>2030.89</v>
      </c>
      <c r="K1892" s="59">
        <v>0.62109999999999999</v>
      </c>
      <c r="L1892" s="26">
        <f t="shared" si="139"/>
        <v>2.8903487367460041</v>
      </c>
      <c r="M1892" s="60">
        <v>40.501361896097777</v>
      </c>
      <c r="N1892" s="61" t="s">
        <v>29</v>
      </c>
      <c r="O1892" s="24">
        <v>0</v>
      </c>
      <c r="P1892" s="163">
        <v>0</v>
      </c>
      <c r="Q1892" s="166">
        <v>7</v>
      </c>
      <c r="R1892" s="166">
        <v>1</v>
      </c>
      <c r="S1892" s="166">
        <v>1</v>
      </c>
      <c r="T1892" s="27"/>
      <c r="U1892" s="27"/>
      <c r="V1892" s="24"/>
      <c r="W1892" s="24"/>
      <c r="X1892" s="20"/>
      <c r="Y1892" s="20"/>
      <c r="AB1892" s="111"/>
      <c r="AC1892" s="181"/>
      <c r="AF1892" s="23"/>
      <c r="AG1892" s="23"/>
      <c r="AH1892" s="23"/>
      <c r="AI1892" s="111"/>
      <c r="AM1892" s="111"/>
    </row>
    <row r="1893" spans="1:39" x14ac:dyDescent="0.25">
      <c r="A1893" s="10"/>
      <c r="B1893" s="10"/>
      <c r="C1893" s="2" t="s">
        <v>1995</v>
      </c>
      <c r="D1893" s="51" t="s">
        <v>1996</v>
      </c>
      <c r="E1893" s="38" t="s">
        <v>32</v>
      </c>
      <c r="F1893" s="38"/>
      <c r="G1893" s="41">
        <v>1.3873598855234917</v>
      </c>
      <c r="H1893" s="41">
        <v>1.2211713534290916</v>
      </c>
      <c r="I1893" s="57" t="s">
        <v>1702</v>
      </c>
      <c r="J1893" s="24">
        <v>2030.89</v>
      </c>
      <c r="K1893" s="59">
        <v>0.62109999999999999</v>
      </c>
      <c r="L1893" s="26">
        <f t="shared" si="139"/>
        <v>2.8809563577820083</v>
      </c>
      <c r="M1893" s="60">
        <v>40.409266377618735</v>
      </c>
      <c r="N1893" s="61" t="s">
        <v>29</v>
      </c>
      <c r="O1893" s="24">
        <v>0</v>
      </c>
      <c r="P1893" s="163">
        <v>0</v>
      </c>
      <c r="Q1893" s="166">
        <v>8</v>
      </c>
      <c r="R1893" s="166">
        <v>1</v>
      </c>
      <c r="S1893" s="166">
        <v>1</v>
      </c>
      <c r="T1893" s="27"/>
      <c r="U1893" s="27"/>
      <c r="V1893" s="24"/>
      <c r="W1893" s="24"/>
      <c r="X1893" s="20"/>
      <c r="Y1893" s="20"/>
      <c r="AB1893" s="111"/>
      <c r="AC1893" s="181"/>
      <c r="AF1893" s="23"/>
      <c r="AG1893" s="23"/>
      <c r="AH1893" s="23"/>
      <c r="AI1893" s="111"/>
      <c r="AM1893" s="111"/>
    </row>
    <row r="1894" spans="1:39" x14ac:dyDescent="0.25">
      <c r="A1894" s="10"/>
      <c r="B1894" s="10"/>
      <c r="C1894" s="2" t="s">
        <v>1995</v>
      </c>
      <c r="D1894" s="51" t="s">
        <v>1996</v>
      </c>
      <c r="E1894" s="38" t="s">
        <v>33</v>
      </c>
      <c r="F1894" s="38"/>
      <c r="G1894" s="41">
        <v>1.5265386040112188</v>
      </c>
      <c r="H1894" s="41">
        <v>1.3180876411478297</v>
      </c>
      <c r="I1894" s="57" t="s">
        <v>1702</v>
      </c>
      <c r="J1894" s="24">
        <v>2030.89</v>
      </c>
      <c r="K1894" s="59">
        <v>0.62109999999999999</v>
      </c>
      <c r="L1894" s="26">
        <f t="shared" si="139"/>
        <v>3.1699713553173257</v>
      </c>
      <c r="M1894" s="60">
        <v>40.777090454523545</v>
      </c>
      <c r="N1894" s="61" t="s">
        <v>29</v>
      </c>
      <c r="O1894" s="24">
        <v>0</v>
      </c>
      <c r="P1894" s="163">
        <v>1</v>
      </c>
      <c r="Q1894" s="166">
        <v>9</v>
      </c>
      <c r="R1894" s="166">
        <v>1</v>
      </c>
      <c r="S1894" s="166">
        <v>1</v>
      </c>
      <c r="T1894" s="27"/>
      <c r="U1894" s="27"/>
      <c r="V1894" s="24"/>
      <c r="W1894" s="24"/>
      <c r="X1894" s="20"/>
      <c r="Y1894" s="20"/>
      <c r="AB1894" s="111"/>
      <c r="AC1894" s="181"/>
      <c r="AF1894" s="23"/>
      <c r="AG1894" s="23"/>
      <c r="AH1894" s="23"/>
      <c r="AI1894" s="111"/>
      <c r="AM1894" s="111"/>
    </row>
    <row r="1895" spans="1:39" x14ac:dyDescent="0.25">
      <c r="A1895" s="10"/>
      <c r="B1895" s="10"/>
      <c r="C1895" s="2" t="s">
        <v>1995</v>
      </c>
      <c r="D1895" s="51" t="s">
        <v>1996</v>
      </c>
      <c r="E1895" s="38" t="s">
        <v>33</v>
      </c>
      <c r="F1895" s="38"/>
      <c r="G1895" s="41">
        <v>1.3974709155285785</v>
      </c>
      <c r="H1895" s="41">
        <v>1.2171325981020775</v>
      </c>
      <c r="I1895" s="57" t="s">
        <v>1702</v>
      </c>
      <c r="J1895" s="24">
        <v>2030.89</v>
      </c>
      <c r="K1895" s="59">
        <v>0.62109999999999999</v>
      </c>
      <c r="L1895" s="26">
        <f t="shared" si="139"/>
        <v>2.9019526662963551</v>
      </c>
      <c r="M1895" s="60">
        <v>40.611912672119225</v>
      </c>
      <c r="N1895" s="61" t="s">
        <v>29</v>
      </c>
      <c r="O1895" s="24">
        <v>0</v>
      </c>
      <c r="P1895" s="163">
        <v>0</v>
      </c>
      <c r="Q1895" s="166">
        <v>10</v>
      </c>
      <c r="R1895" s="166">
        <v>1</v>
      </c>
      <c r="S1895" s="166">
        <v>1</v>
      </c>
      <c r="T1895" s="27"/>
      <c r="U1895" s="27"/>
      <c r="V1895" s="24"/>
      <c r="W1895" s="24"/>
      <c r="X1895" s="20"/>
      <c r="Y1895" s="20"/>
      <c r="AB1895" s="111"/>
      <c r="AC1895" s="181"/>
      <c r="AF1895" s="23"/>
      <c r="AG1895" s="23"/>
      <c r="AH1895" s="23"/>
      <c r="AI1895" s="111"/>
      <c r="AM1895" s="111"/>
    </row>
    <row r="1896" spans="1:39" x14ac:dyDescent="0.25">
      <c r="A1896" s="10"/>
      <c r="B1896" s="10"/>
      <c r="C1896" s="2" t="s">
        <v>1995</v>
      </c>
      <c r="D1896" s="51" t="s">
        <v>1996</v>
      </c>
      <c r="E1896" s="38" t="s">
        <v>33</v>
      </c>
      <c r="F1896" s="38"/>
      <c r="G1896" s="41">
        <v>1.3803318646292304</v>
      </c>
      <c r="H1896" s="41">
        <v>1.2451309267511141</v>
      </c>
      <c r="I1896" s="57" t="s">
        <v>1702</v>
      </c>
      <c r="J1896" s="24">
        <v>2030.89</v>
      </c>
      <c r="K1896" s="59">
        <v>0.62109999999999999</v>
      </c>
      <c r="L1896" s="26">
        <f t="shared" si="139"/>
        <v>2.8663621478086481</v>
      </c>
      <c r="M1896" s="60">
        <v>39.936042714887563</v>
      </c>
      <c r="N1896" s="61" t="s">
        <v>29</v>
      </c>
      <c r="O1896" s="24">
        <v>0</v>
      </c>
      <c r="P1896" s="163">
        <v>0</v>
      </c>
      <c r="Q1896" s="166">
        <v>11</v>
      </c>
      <c r="R1896" s="166">
        <v>1</v>
      </c>
      <c r="S1896" s="166">
        <v>1</v>
      </c>
      <c r="T1896" s="27"/>
      <c r="U1896" s="27"/>
      <c r="V1896" s="24"/>
      <c r="W1896" s="24"/>
      <c r="X1896" s="20"/>
      <c r="Y1896" s="20"/>
      <c r="AB1896" s="111"/>
      <c r="AC1896" s="181"/>
      <c r="AF1896" s="23"/>
      <c r="AG1896" s="23"/>
      <c r="AH1896" s="23"/>
      <c r="AI1896" s="111"/>
      <c r="AM1896" s="111"/>
    </row>
    <row r="1897" spans="1:39" x14ac:dyDescent="0.25">
      <c r="A1897" s="10"/>
      <c r="B1897" s="10"/>
      <c r="C1897" s="2" t="s">
        <v>1995</v>
      </c>
      <c r="D1897" s="51" t="s">
        <v>1996</v>
      </c>
      <c r="E1897" s="38" t="s">
        <v>34</v>
      </c>
      <c r="F1897" s="38"/>
      <c r="G1897" s="41">
        <v>1.4138401657989181</v>
      </c>
      <c r="H1897" s="41">
        <v>1.2341569700060266</v>
      </c>
      <c r="I1897" s="57" t="s">
        <v>1702</v>
      </c>
      <c r="J1897" s="24">
        <v>2030.89</v>
      </c>
      <c r="K1897" s="59">
        <v>0.62109999999999999</v>
      </c>
      <c r="L1897" s="26">
        <f t="shared" si="139"/>
        <v>2.9359446363183692</v>
      </c>
      <c r="M1897" s="60">
        <v>40.568966758248706</v>
      </c>
      <c r="N1897" s="61" t="s">
        <v>29</v>
      </c>
      <c r="O1897" s="24">
        <v>0</v>
      </c>
      <c r="P1897" s="163">
        <v>1</v>
      </c>
      <c r="Q1897" s="166">
        <v>12</v>
      </c>
      <c r="R1897" s="166">
        <v>1</v>
      </c>
      <c r="S1897" s="166">
        <v>1</v>
      </c>
      <c r="T1897" s="27"/>
      <c r="U1897" s="27"/>
      <c r="V1897" s="24"/>
      <c r="W1897" s="24"/>
      <c r="X1897" s="20"/>
      <c r="Y1897" s="20"/>
      <c r="AB1897" s="111"/>
      <c r="AC1897" s="181"/>
      <c r="AF1897" s="23"/>
      <c r="AG1897" s="23"/>
      <c r="AH1897" s="23"/>
      <c r="AI1897" s="111"/>
      <c r="AM1897" s="111"/>
    </row>
    <row r="1898" spans="1:39" x14ac:dyDescent="0.25">
      <c r="A1898" s="10"/>
      <c r="B1898" s="10"/>
      <c r="C1898" s="2" t="s">
        <v>1995</v>
      </c>
      <c r="D1898" s="51" t="s">
        <v>1996</v>
      </c>
      <c r="E1898" s="38" t="s">
        <v>518</v>
      </c>
      <c r="F1898" s="38"/>
      <c r="G1898" s="41">
        <v>1.4367366361761753</v>
      </c>
      <c r="H1898" s="41">
        <v>1.2169054150157472</v>
      </c>
      <c r="I1898" s="57" t="s">
        <v>1702</v>
      </c>
      <c r="J1898" s="24">
        <v>2030.89</v>
      </c>
      <c r="K1898" s="59">
        <v>0.62109999999999999</v>
      </c>
      <c r="L1898" s="26">
        <f t="shared" si="139"/>
        <v>2.9834908660979886</v>
      </c>
      <c r="M1898" s="60">
        <v>41.14217289249423</v>
      </c>
      <c r="N1898" s="61" t="s">
        <v>29</v>
      </c>
      <c r="O1898" s="24">
        <v>0</v>
      </c>
      <c r="P1898" s="163">
        <v>1</v>
      </c>
      <c r="Q1898" s="166">
        <v>13</v>
      </c>
      <c r="R1898" s="166">
        <v>1</v>
      </c>
      <c r="S1898" s="166">
        <v>1</v>
      </c>
      <c r="T1898" s="27"/>
      <c r="U1898" s="27"/>
      <c r="V1898" s="24"/>
      <c r="W1898" s="24"/>
      <c r="X1898" s="20"/>
      <c r="Y1898" s="20"/>
      <c r="AB1898" s="111"/>
      <c r="AC1898" s="181"/>
      <c r="AF1898" s="23"/>
      <c r="AG1898" s="23"/>
      <c r="AH1898" s="23"/>
      <c r="AI1898" s="111"/>
      <c r="AM1898" s="111"/>
    </row>
    <row r="1899" spans="1:39" x14ac:dyDescent="0.25">
      <c r="A1899" s="10"/>
      <c r="B1899" s="10"/>
      <c r="C1899" s="2" t="s">
        <v>1995</v>
      </c>
      <c r="D1899" s="51" t="s">
        <v>1996</v>
      </c>
      <c r="E1899" s="38" t="s">
        <v>519</v>
      </c>
      <c r="F1899" s="38"/>
      <c r="G1899" s="41">
        <v>1.4637697390525253</v>
      </c>
      <c r="H1899" s="41">
        <v>1.2689607117971806</v>
      </c>
      <c r="I1899" s="57" t="s">
        <v>1702</v>
      </c>
      <c r="J1899" s="24">
        <v>2030.89</v>
      </c>
      <c r="K1899" s="59">
        <v>0.62109999999999999</v>
      </c>
      <c r="L1899" s="26">
        <f t="shared" si="139"/>
        <v>3.0396271220290214</v>
      </c>
      <c r="M1899" s="60">
        <v>40.700747059678363</v>
      </c>
      <c r="N1899" s="61" t="s">
        <v>29</v>
      </c>
      <c r="O1899" s="24">
        <v>0</v>
      </c>
      <c r="P1899" s="163">
        <v>1</v>
      </c>
      <c r="Q1899" s="166">
        <v>14</v>
      </c>
      <c r="R1899" s="166">
        <v>1</v>
      </c>
      <c r="S1899" s="166">
        <v>1</v>
      </c>
      <c r="T1899" s="27"/>
      <c r="U1899" s="27"/>
      <c r="V1899" s="24"/>
      <c r="W1899" s="24"/>
      <c r="X1899" s="20"/>
      <c r="Y1899" s="20"/>
      <c r="AB1899" s="111"/>
      <c r="AC1899" s="181"/>
      <c r="AF1899" s="23"/>
      <c r="AG1899" s="23"/>
      <c r="AH1899" s="23"/>
      <c r="AI1899" s="111"/>
      <c r="AM1899" s="111"/>
    </row>
    <row r="1900" spans="1:39" x14ac:dyDescent="0.25">
      <c r="A1900" s="10"/>
      <c r="B1900" s="10"/>
      <c r="C1900" s="8"/>
      <c r="D1900" s="66"/>
      <c r="E1900" s="116"/>
      <c r="F1900" s="116"/>
      <c r="G1900" s="81"/>
      <c r="H1900" s="81"/>
      <c r="I1900" s="63"/>
      <c r="J1900" s="111"/>
      <c r="K1900" s="65"/>
      <c r="L1900" s="50"/>
      <c r="M1900" s="73"/>
      <c r="N1900" s="74"/>
      <c r="O1900" s="111"/>
      <c r="P1900" s="163"/>
      <c r="Q1900" s="166"/>
      <c r="R1900" s="166"/>
      <c r="S1900" s="166"/>
      <c r="T1900" s="48"/>
      <c r="U1900" s="48"/>
      <c r="V1900" s="111"/>
      <c r="W1900" s="111"/>
      <c r="X1900" s="46"/>
      <c r="Y1900" s="46"/>
      <c r="Z1900" s="43"/>
      <c r="AA1900" s="43"/>
      <c r="AB1900" s="111"/>
      <c r="AC1900" s="183"/>
      <c r="AD1900" s="43"/>
      <c r="AE1900" s="43"/>
      <c r="AF1900" s="43"/>
      <c r="AG1900" s="43"/>
      <c r="AH1900" s="43"/>
      <c r="AI1900" s="111"/>
      <c r="AJ1900" s="43"/>
      <c r="AK1900" s="43"/>
      <c r="AL1900" s="43"/>
      <c r="AM1900" s="111"/>
    </row>
    <row r="1901" spans="1:39" x14ac:dyDescent="0.25">
      <c r="A1901" s="10"/>
      <c r="B1901" s="10"/>
      <c r="C1901" s="2" t="s">
        <v>1975</v>
      </c>
      <c r="D1901" s="51" t="s">
        <v>1790</v>
      </c>
      <c r="E1901" s="38" t="s">
        <v>30</v>
      </c>
      <c r="F1901" s="38">
        <v>1</v>
      </c>
      <c r="G1901" s="41">
        <v>1.6774671540057295</v>
      </c>
      <c r="H1901" s="41">
        <v>1.4568383423805109</v>
      </c>
      <c r="I1901" s="57" t="s">
        <v>12</v>
      </c>
      <c r="J1901" s="58">
        <v>1696.80766954417</v>
      </c>
      <c r="K1901" s="59">
        <v>0.61279470700705407</v>
      </c>
      <c r="L1901" s="26">
        <f t="shared" ref="L1901:L1909" si="140">G1901*J1901/978</f>
        <v>2.9103672109666188</v>
      </c>
      <c r="M1901" s="60">
        <v>41.448034268615785</v>
      </c>
      <c r="N1901" s="61" t="s">
        <v>29</v>
      </c>
      <c r="O1901" s="24">
        <f>IF(D1901=D1871,0,1)</f>
        <v>1</v>
      </c>
      <c r="P1901" s="163">
        <f t="shared" ref="P1901:P1913" si="141">IF(F1901=1,1,0)</f>
        <v>1</v>
      </c>
      <c r="Q1901" s="166">
        <v>1</v>
      </c>
      <c r="R1901" s="166">
        <v>1</v>
      </c>
      <c r="S1901" s="166">
        <v>1</v>
      </c>
      <c r="T1901" s="27">
        <f>AVERAGE(L1901:L1913)</f>
        <v>2.9480233143437431</v>
      </c>
      <c r="U1901" s="27">
        <f>STDEVA(L1901:L1913)</f>
        <v>8.5898117156255074E-2</v>
      </c>
      <c r="V1901" s="24">
        <f>978*T1901/AA1901</f>
        <v>1441.5834007140904</v>
      </c>
      <c r="W1901" s="24">
        <f>978*U1901/AA1901</f>
        <v>42.004179289408732</v>
      </c>
      <c r="X1901" s="27">
        <f>AVERAGE(M1901:M1913)</f>
        <v>41.653509968184558</v>
      </c>
      <c r="Y1901" s="27">
        <f>STDEVA(M1901:M1913)</f>
        <v>0.53832240087666894</v>
      </c>
      <c r="Z1901" s="6">
        <v>32</v>
      </c>
      <c r="AA1901" s="6">
        <v>2</v>
      </c>
      <c r="AB1901" s="111"/>
      <c r="AC1901" s="25">
        <f>SUM(O1901:O1913)</f>
        <v>2</v>
      </c>
      <c r="AD1901" s="25">
        <f>SUM(P1901:P1913)</f>
        <v>4</v>
      </c>
      <c r="AE1901" s="25">
        <f>SUM(R1901:R1913)</f>
        <v>13</v>
      </c>
      <c r="AF1901" s="25">
        <v>2</v>
      </c>
      <c r="AG1901" s="23">
        <v>4</v>
      </c>
      <c r="AH1901" s="23">
        <v>13</v>
      </c>
      <c r="AI1901" s="111"/>
      <c r="AJ1901" s="23">
        <v>1</v>
      </c>
      <c r="AM1901" s="111"/>
    </row>
    <row r="1902" spans="1:39" x14ac:dyDescent="0.25">
      <c r="A1902" s="10"/>
      <c r="B1902" s="10"/>
      <c r="C1902" s="2" t="s">
        <v>1975</v>
      </c>
      <c r="D1902" s="51" t="s">
        <v>1790</v>
      </c>
      <c r="E1902" s="38" t="s">
        <v>30</v>
      </c>
      <c r="F1902" s="38">
        <v>2</v>
      </c>
      <c r="G1902" s="41">
        <v>1.6534366384637325</v>
      </c>
      <c r="H1902" s="41">
        <v>1.4623699227928837</v>
      </c>
      <c r="I1902" s="57" t="s">
        <v>12</v>
      </c>
      <c r="J1902" s="58">
        <v>1696.80766954417</v>
      </c>
      <c r="K1902" s="59">
        <v>0.61279470700705407</v>
      </c>
      <c r="L1902" s="26">
        <f t="shared" si="140"/>
        <v>2.8686748151846548</v>
      </c>
      <c r="M1902" s="60">
        <v>41.104816770706243</v>
      </c>
      <c r="N1902" s="61" t="s">
        <v>29</v>
      </c>
      <c r="O1902" s="24">
        <f t="shared" ref="O1902:O1913" si="142">IF(D1902=D1901,0,1)</f>
        <v>0</v>
      </c>
      <c r="P1902" s="163">
        <f t="shared" si="141"/>
        <v>0</v>
      </c>
      <c r="Q1902" s="166">
        <v>2</v>
      </c>
      <c r="R1902" s="166">
        <v>1</v>
      </c>
      <c r="S1902" s="166">
        <v>1</v>
      </c>
      <c r="T1902" s="20"/>
      <c r="U1902" s="20"/>
      <c r="V1902" s="20"/>
      <c r="W1902" s="20"/>
      <c r="X1902" s="20"/>
      <c r="Y1902" s="20"/>
      <c r="AB1902" s="111"/>
      <c r="AI1902" s="111"/>
      <c r="AM1902" s="111"/>
    </row>
    <row r="1903" spans="1:39" x14ac:dyDescent="0.25">
      <c r="A1903" s="10"/>
      <c r="B1903" s="10"/>
      <c r="C1903" s="2" t="s">
        <v>1975</v>
      </c>
      <c r="D1903" s="51" t="s">
        <v>1790</v>
      </c>
      <c r="E1903" s="38" t="s">
        <v>30</v>
      </c>
      <c r="F1903" s="38">
        <v>3</v>
      </c>
      <c r="G1903" s="41">
        <v>1.6545698924731185</v>
      </c>
      <c r="H1903" s="41">
        <v>1.4496958945767866</v>
      </c>
      <c r="I1903" s="57" t="s">
        <v>12</v>
      </c>
      <c r="J1903" s="58">
        <v>1696.80766954417</v>
      </c>
      <c r="K1903" s="59">
        <v>0.61279470700705407</v>
      </c>
      <c r="L1903" s="26">
        <f t="shared" si="140"/>
        <v>2.8706409850156036</v>
      </c>
      <c r="M1903" s="60">
        <v>41.282036021373273</v>
      </c>
      <c r="N1903" s="61" t="s">
        <v>29</v>
      </c>
      <c r="O1903" s="24">
        <f t="shared" si="142"/>
        <v>0</v>
      </c>
      <c r="P1903" s="163">
        <f t="shared" si="141"/>
        <v>0</v>
      </c>
      <c r="Q1903" s="166">
        <v>3</v>
      </c>
      <c r="R1903" s="166">
        <v>1</v>
      </c>
      <c r="S1903" s="166">
        <v>1</v>
      </c>
      <c r="T1903" s="20"/>
      <c r="U1903" s="20"/>
      <c r="V1903" s="20"/>
      <c r="W1903" s="20"/>
      <c r="X1903" s="20"/>
      <c r="Y1903" s="20"/>
      <c r="AB1903" s="111"/>
      <c r="AI1903" s="111"/>
      <c r="AM1903" s="111"/>
    </row>
    <row r="1904" spans="1:39" x14ac:dyDescent="0.25">
      <c r="A1904" s="10"/>
      <c r="B1904" s="10"/>
      <c r="C1904" s="2" t="s">
        <v>1975</v>
      </c>
      <c r="D1904" s="51" t="s">
        <v>1790</v>
      </c>
      <c r="E1904" s="38" t="s">
        <v>31</v>
      </c>
      <c r="F1904" s="38">
        <v>1</v>
      </c>
      <c r="G1904" s="41">
        <v>1.6767935398099365</v>
      </c>
      <c r="H1904" s="41">
        <v>1.4647745190791548</v>
      </c>
      <c r="I1904" s="57" t="s">
        <v>12</v>
      </c>
      <c r="J1904" s="58">
        <v>1696.80766954417</v>
      </c>
      <c r="K1904" s="59">
        <v>0.61279470700705407</v>
      </c>
      <c r="L1904" s="26">
        <f t="shared" si="140"/>
        <v>2.9091985057174008</v>
      </c>
      <c r="M1904" s="60">
        <v>41.338410403548799</v>
      </c>
      <c r="N1904" s="61" t="s">
        <v>29</v>
      </c>
      <c r="O1904" s="24">
        <f t="shared" si="142"/>
        <v>0</v>
      </c>
      <c r="P1904" s="163">
        <f t="shared" si="141"/>
        <v>1</v>
      </c>
      <c r="Q1904" s="166">
        <v>4</v>
      </c>
      <c r="R1904" s="166">
        <v>1</v>
      </c>
      <c r="S1904" s="166">
        <v>1</v>
      </c>
      <c r="T1904" s="20"/>
      <c r="U1904" s="20"/>
      <c r="V1904" s="20"/>
      <c r="W1904" s="20"/>
      <c r="X1904" s="20"/>
      <c r="Y1904" s="20"/>
      <c r="AB1904" s="111"/>
      <c r="AI1904" s="111"/>
      <c r="AM1904" s="111"/>
    </row>
    <row r="1905" spans="1:39" x14ac:dyDescent="0.25">
      <c r="A1905" s="10"/>
      <c r="B1905" s="10"/>
      <c r="C1905" s="2" t="s">
        <v>1975</v>
      </c>
      <c r="D1905" s="51" t="s">
        <v>1790</v>
      </c>
      <c r="E1905" s="38" t="s">
        <v>31</v>
      </c>
      <c r="F1905" s="38">
        <v>2</v>
      </c>
      <c r="G1905" s="41">
        <v>1.6348248385119526</v>
      </c>
      <c r="H1905" s="41">
        <v>1.4489206654750446</v>
      </c>
      <c r="I1905" s="57" t="s">
        <v>12</v>
      </c>
      <c r="J1905" s="58">
        <v>1696.80766954417</v>
      </c>
      <c r="K1905" s="59">
        <v>0.61279470700705407</v>
      </c>
      <c r="L1905" s="26">
        <f t="shared" si="140"/>
        <v>2.8363837672273928</v>
      </c>
      <c r="M1905" s="60">
        <v>41.065448222817068</v>
      </c>
      <c r="N1905" s="61" t="s">
        <v>29</v>
      </c>
      <c r="O1905" s="24">
        <f t="shared" si="142"/>
        <v>0</v>
      </c>
      <c r="P1905" s="163">
        <f t="shared" si="141"/>
        <v>0</v>
      </c>
      <c r="Q1905" s="166">
        <v>5</v>
      </c>
      <c r="R1905" s="166">
        <v>1</v>
      </c>
      <c r="S1905" s="166">
        <v>1</v>
      </c>
      <c r="T1905" s="20"/>
      <c r="U1905" s="20"/>
      <c r="V1905" s="20"/>
      <c r="W1905" s="20"/>
      <c r="X1905" s="20"/>
      <c r="Y1905" s="20"/>
      <c r="AB1905" s="111"/>
      <c r="AI1905" s="111"/>
      <c r="AM1905" s="111"/>
    </row>
    <row r="1906" spans="1:39" x14ac:dyDescent="0.25">
      <c r="A1906" s="10"/>
      <c r="B1906" s="10"/>
      <c r="C1906" s="2" t="s">
        <v>1975</v>
      </c>
      <c r="D1906" s="51" t="s">
        <v>1790</v>
      </c>
      <c r="E1906" s="38" t="s">
        <v>31</v>
      </c>
      <c r="F1906" s="38">
        <v>3</v>
      </c>
      <c r="G1906" s="41">
        <v>1.6668381905786591</v>
      </c>
      <c r="H1906" s="41">
        <v>1.4532842234499692</v>
      </c>
      <c r="I1906" s="57" t="s">
        <v>12</v>
      </c>
      <c r="J1906" s="58">
        <v>1696.80766954417</v>
      </c>
      <c r="K1906" s="59">
        <v>0.61279470700705407</v>
      </c>
      <c r="L1906" s="26">
        <f t="shared" si="140"/>
        <v>2.8919262021094023</v>
      </c>
      <c r="M1906" s="60">
        <v>41.374525222805971</v>
      </c>
      <c r="N1906" s="61" t="s">
        <v>29</v>
      </c>
      <c r="O1906" s="24">
        <f t="shared" si="142"/>
        <v>0</v>
      </c>
      <c r="P1906" s="163">
        <f t="shared" si="141"/>
        <v>0</v>
      </c>
      <c r="Q1906" s="166">
        <v>6</v>
      </c>
      <c r="R1906" s="166">
        <v>1</v>
      </c>
      <c r="S1906" s="166">
        <v>1</v>
      </c>
      <c r="T1906" s="20"/>
      <c r="U1906" s="20"/>
      <c r="V1906" s="20"/>
      <c r="W1906" s="20"/>
      <c r="X1906" s="20"/>
      <c r="Y1906" s="20"/>
      <c r="AB1906" s="111"/>
      <c r="AI1906" s="111"/>
      <c r="AM1906" s="111"/>
    </row>
    <row r="1907" spans="1:39" x14ac:dyDescent="0.25">
      <c r="A1907" s="10"/>
      <c r="B1907" s="10"/>
      <c r="C1907" s="2" t="s">
        <v>1975</v>
      </c>
      <c r="D1907" s="51" t="s">
        <v>1790</v>
      </c>
      <c r="E1907" s="38" t="s">
        <v>32</v>
      </c>
      <c r="F1907" s="38">
        <v>1</v>
      </c>
      <c r="G1907" s="41">
        <v>1.6864135519771506</v>
      </c>
      <c r="H1907" s="41">
        <v>1.4634538152610443</v>
      </c>
      <c r="I1907" s="57" t="s">
        <v>12</v>
      </c>
      <c r="J1907" s="58">
        <v>1696.80766954417</v>
      </c>
      <c r="K1907" s="59">
        <v>0.61279470700705407</v>
      </c>
      <c r="L1907" s="26">
        <f t="shared" si="140"/>
        <v>2.9258890071759254</v>
      </c>
      <c r="M1907" s="60">
        <v>41.462827088068678</v>
      </c>
      <c r="N1907" s="61" t="s">
        <v>29</v>
      </c>
      <c r="O1907" s="24">
        <f t="shared" si="142"/>
        <v>0</v>
      </c>
      <c r="P1907" s="163">
        <f t="shared" si="141"/>
        <v>1</v>
      </c>
      <c r="Q1907" s="166">
        <v>7</v>
      </c>
      <c r="R1907" s="166">
        <v>1</v>
      </c>
      <c r="S1907" s="166">
        <v>1</v>
      </c>
      <c r="T1907" s="20"/>
      <c r="U1907" s="20"/>
      <c r="V1907" s="20"/>
      <c r="W1907" s="20"/>
      <c r="X1907" s="20"/>
      <c r="Y1907" s="20"/>
      <c r="AB1907" s="111"/>
      <c r="AI1907" s="111"/>
      <c r="AM1907" s="111"/>
    </row>
    <row r="1908" spans="1:39" x14ac:dyDescent="0.25">
      <c r="A1908" s="10"/>
      <c r="B1908" s="10"/>
      <c r="C1908" s="2" t="s">
        <v>1975</v>
      </c>
      <c r="D1908" s="51" t="s">
        <v>1790</v>
      </c>
      <c r="E1908" s="38" t="s">
        <v>32</v>
      </c>
      <c r="F1908" s="38">
        <v>2</v>
      </c>
      <c r="G1908" s="41">
        <v>1.7030972578417833</v>
      </c>
      <c r="H1908" s="41">
        <v>1.463024054982818</v>
      </c>
      <c r="I1908" s="57" t="s">
        <v>12</v>
      </c>
      <c r="J1908" s="58">
        <v>1696.80766954417</v>
      </c>
      <c r="K1908" s="59">
        <v>0.61279470700705407</v>
      </c>
      <c r="L1908" s="26">
        <f t="shared" si="140"/>
        <v>2.9548348559157289</v>
      </c>
      <c r="M1908" s="60">
        <v>41.652609603427258</v>
      </c>
      <c r="N1908" s="61" t="s">
        <v>29</v>
      </c>
      <c r="O1908" s="24">
        <f t="shared" si="142"/>
        <v>0</v>
      </c>
      <c r="P1908" s="163">
        <f t="shared" si="141"/>
        <v>0</v>
      </c>
      <c r="Q1908" s="166">
        <v>8</v>
      </c>
      <c r="R1908" s="166">
        <v>1</v>
      </c>
      <c r="S1908" s="166">
        <v>1</v>
      </c>
      <c r="T1908" s="20"/>
      <c r="U1908" s="20"/>
      <c r="V1908" s="20"/>
      <c r="W1908" s="20"/>
      <c r="X1908" s="20"/>
      <c r="Y1908" s="20"/>
      <c r="AB1908" s="111"/>
      <c r="AI1908" s="111"/>
      <c r="AM1908" s="111"/>
    </row>
    <row r="1909" spans="1:39" x14ac:dyDescent="0.25">
      <c r="A1909" s="10"/>
      <c r="B1909" s="10"/>
      <c r="C1909" s="2" t="s">
        <v>1975</v>
      </c>
      <c r="D1909" s="51" t="s">
        <v>1790</v>
      </c>
      <c r="E1909" s="38" t="s">
        <v>32</v>
      </c>
      <c r="F1909" s="38">
        <v>3</v>
      </c>
      <c r="G1909" s="41">
        <v>1.6706895757519922</v>
      </c>
      <c r="H1909" s="41">
        <v>1.4595229031848751</v>
      </c>
      <c r="I1909" s="57" t="s">
        <v>12</v>
      </c>
      <c r="J1909" s="58">
        <v>1696.80766954417</v>
      </c>
      <c r="K1909" s="59">
        <v>0.61279470700705407</v>
      </c>
      <c r="L1909" s="26">
        <f t="shared" si="140"/>
        <v>2.898608267447317</v>
      </c>
      <c r="M1909" s="60">
        <v>41.337372198115915</v>
      </c>
      <c r="N1909" s="61" t="s">
        <v>29</v>
      </c>
      <c r="O1909" s="24">
        <f t="shared" si="142"/>
        <v>0</v>
      </c>
      <c r="P1909" s="163">
        <f t="shared" si="141"/>
        <v>0</v>
      </c>
      <c r="Q1909" s="166">
        <v>9</v>
      </c>
      <c r="R1909" s="166">
        <v>1</v>
      </c>
      <c r="S1909" s="166">
        <v>1</v>
      </c>
      <c r="T1909" s="20"/>
      <c r="U1909" s="20"/>
      <c r="V1909" s="20"/>
      <c r="W1909" s="20"/>
      <c r="X1909" s="20"/>
      <c r="Y1909" s="20"/>
      <c r="AB1909" s="111"/>
      <c r="AI1909" s="111"/>
      <c r="AM1909" s="111"/>
    </row>
    <row r="1910" spans="1:39" x14ac:dyDescent="0.25">
      <c r="A1910" s="10"/>
      <c r="B1910" s="10"/>
      <c r="C1910" s="2" t="s">
        <v>1975</v>
      </c>
      <c r="D1910" s="51" t="s">
        <v>1791</v>
      </c>
      <c r="E1910" s="38" t="s">
        <v>30</v>
      </c>
      <c r="F1910" s="38">
        <v>1</v>
      </c>
      <c r="G1910" s="41">
        <v>1.7672565398988787</v>
      </c>
      <c r="H1910" s="41">
        <v>1.4213642213642215</v>
      </c>
      <c r="I1910" s="57" t="s">
        <v>12</v>
      </c>
      <c r="J1910" s="58">
        <v>1696.80766954417</v>
      </c>
      <c r="K1910" s="59">
        <v>0.61279470700705407</v>
      </c>
      <c r="L1910" s="26">
        <f>G1910*J1910/978</f>
        <v>3.0661497453502142</v>
      </c>
      <c r="M1910" s="60">
        <v>42.866149686096747</v>
      </c>
      <c r="N1910" s="61" t="s">
        <v>29</v>
      </c>
      <c r="O1910" s="24">
        <f t="shared" si="142"/>
        <v>1</v>
      </c>
      <c r="P1910" s="163">
        <f t="shared" si="141"/>
        <v>1</v>
      </c>
      <c r="Q1910" s="166">
        <v>10</v>
      </c>
      <c r="R1910" s="166">
        <v>1</v>
      </c>
      <c r="S1910" s="166">
        <v>1</v>
      </c>
      <c r="T1910" s="20"/>
      <c r="U1910" s="20"/>
      <c r="V1910" s="20"/>
      <c r="W1910" s="20"/>
      <c r="X1910" s="20"/>
      <c r="Y1910" s="20"/>
      <c r="AB1910" s="111"/>
      <c r="AI1910" s="111"/>
      <c r="AM1910" s="111"/>
    </row>
    <row r="1911" spans="1:39" x14ac:dyDescent="0.25">
      <c r="A1911" s="10"/>
      <c r="B1911" s="10"/>
      <c r="C1911" s="2" t="s">
        <v>1975</v>
      </c>
      <c r="D1911" s="51" t="s">
        <v>1791</v>
      </c>
      <c r="E1911" s="38" t="s">
        <v>30</v>
      </c>
      <c r="F1911" s="38">
        <v>2</v>
      </c>
      <c r="G1911" s="41">
        <v>1.7587657784011219</v>
      </c>
      <c r="H1911" s="41">
        <v>1.4668494516450648</v>
      </c>
      <c r="I1911" s="57" t="s">
        <v>12</v>
      </c>
      <c r="J1911" s="58">
        <v>1696.80766954417</v>
      </c>
      <c r="K1911" s="59">
        <v>0.61279470700705407</v>
      </c>
      <c r="L1911" s="26">
        <f>G1911*J1911/978</f>
        <v>3.05141846801927</v>
      </c>
      <c r="M1911" s="60">
        <v>42.201222790202451</v>
      </c>
      <c r="N1911" s="61" t="s">
        <v>29</v>
      </c>
      <c r="O1911" s="24">
        <f t="shared" si="142"/>
        <v>0</v>
      </c>
      <c r="P1911" s="163">
        <f t="shared" si="141"/>
        <v>0</v>
      </c>
      <c r="Q1911" s="166">
        <v>11</v>
      </c>
      <c r="R1911" s="166">
        <v>1</v>
      </c>
      <c r="S1911" s="166">
        <v>1</v>
      </c>
      <c r="T1911" s="20"/>
      <c r="U1911" s="20"/>
      <c r="V1911" s="20"/>
      <c r="W1911" s="20"/>
      <c r="X1911" s="20"/>
      <c r="Y1911" s="20"/>
      <c r="AB1911" s="111"/>
      <c r="AI1911" s="111"/>
      <c r="AM1911" s="111"/>
    </row>
    <row r="1912" spans="1:39" x14ac:dyDescent="0.25">
      <c r="A1912" s="10"/>
      <c r="B1912" s="10"/>
      <c r="C1912" s="2" t="s">
        <v>1975</v>
      </c>
      <c r="D1912" s="51" t="s">
        <v>1791</v>
      </c>
      <c r="E1912" s="38" t="s">
        <v>30</v>
      </c>
      <c r="F1912" s="38">
        <v>3</v>
      </c>
      <c r="G1912" s="41">
        <v>1.7764919446335377</v>
      </c>
      <c r="H1912" s="41">
        <v>1.4776287402682675</v>
      </c>
      <c r="I1912" s="57" t="s">
        <v>12</v>
      </c>
      <c r="J1912" s="58">
        <v>1696.80766954417</v>
      </c>
      <c r="K1912" s="59">
        <v>0.61279470700705407</v>
      </c>
      <c r="L1912" s="26">
        <f>G1912*J1912/978</f>
        <v>3.0821729616949121</v>
      </c>
      <c r="M1912" s="60">
        <v>42.251128079470455</v>
      </c>
      <c r="N1912" s="61" t="s">
        <v>29</v>
      </c>
      <c r="O1912" s="24">
        <f t="shared" si="142"/>
        <v>0</v>
      </c>
      <c r="P1912" s="163">
        <f t="shared" si="141"/>
        <v>0</v>
      </c>
      <c r="Q1912" s="166">
        <v>12</v>
      </c>
      <c r="R1912" s="166">
        <v>1</v>
      </c>
      <c r="S1912" s="166">
        <v>1</v>
      </c>
      <c r="T1912" s="20"/>
      <c r="U1912" s="20"/>
      <c r="V1912" s="20"/>
      <c r="W1912" s="20"/>
      <c r="X1912" s="20"/>
      <c r="Y1912" s="20"/>
      <c r="AB1912" s="111"/>
      <c r="AI1912" s="111"/>
      <c r="AM1912" s="111"/>
    </row>
    <row r="1913" spans="1:39" x14ac:dyDescent="0.25">
      <c r="A1913" s="10"/>
      <c r="B1913" s="10"/>
      <c r="C1913" s="2" t="s">
        <v>1975</v>
      </c>
      <c r="D1913" s="51" t="s">
        <v>1791</v>
      </c>
      <c r="E1913" s="38" t="s">
        <v>30</v>
      </c>
      <c r="F1913" s="38">
        <v>4</v>
      </c>
      <c r="G1913" s="41">
        <v>1.7625812906453224</v>
      </c>
      <c r="H1913" s="41">
        <v>1.4772269632754818</v>
      </c>
      <c r="I1913" s="57" t="s">
        <v>12</v>
      </c>
      <c r="J1913" s="58">
        <v>1696.80766954417</v>
      </c>
      <c r="K1913" s="59">
        <v>0.61279470700705407</v>
      </c>
      <c r="L1913" s="26">
        <f>G1913*J1913/978</f>
        <v>3.0580382946442177</v>
      </c>
      <c r="M1913" s="60">
        <v>42.111049231150645</v>
      </c>
      <c r="N1913" s="61" t="s">
        <v>29</v>
      </c>
      <c r="O1913" s="24">
        <f t="shared" si="142"/>
        <v>0</v>
      </c>
      <c r="P1913" s="163">
        <f t="shared" si="141"/>
        <v>0</v>
      </c>
      <c r="Q1913" s="166">
        <v>13</v>
      </c>
      <c r="R1913" s="166">
        <v>1</v>
      </c>
      <c r="S1913" s="166">
        <v>1</v>
      </c>
      <c r="T1913" s="20"/>
      <c r="U1913" s="20"/>
      <c r="V1913" s="20"/>
      <c r="W1913" s="20"/>
      <c r="X1913" s="20"/>
      <c r="Y1913" s="20"/>
      <c r="AB1913" s="111"/>
      <c r="AI1913" s="111"/>
      <c r="AM1913" s="111"/>
    </row>
    <row r="1914" spans="1:39" x14ac:dyDescent="0.25">
      <c r="A1914" s="10"/>
      <c r="B1914" s="10"/>
      <c r="C1914" s="8"/>
      <c r="D1914" s="66"/>
      <c r="E1914" s="116"/>
      <c r="F1914" s="116"/>
      <c r="G1914" s="81"/>
      <c r="H1914" s="81"/>
      <c r="I1914" s="63"/>
      <c r="J1914" s="111"/>
      <c r="K1914" s="65"/>
      <c r="L1914" s="50"/>
      <c r="M1914" s="73"/>
      <c r="N1914" s="74"/>
      <c r="O1914" s="111"/>
      <c r="P1914" s="163"/>
      <c r="Q1914" s="166"/>
      <c r="R1914" s="166"/>
      <c r="S1914" s="166"/>
      <c r="T1914" s="48"/>
      <c r="U1914" s="48"/>
      <c r="V1914" s="111"/>
      <c r="W1914" s="111"/>
      <c r="X1914" s="46"/>
      <c r="Y1914" s="46"/>
      <c r="Z1914" s="43"/>
      <c r="AA1914" s="43"/>
      <c r="AB1914" s="111"/>
      <c r="AC1914" s="183"/>
      <c r="AD1914" s="43"/>
      <c r="AE1914" s="43"/>
      <c r="AF1914" s="43"/>
      <c r="AG1914" s="43"/>
      <c r="AH1914" s="43"/>
      <c r="AI1914" s="111"/>
      <c r="AJ1914" s="43"/>
      <c r="AK1914" s="43"/>
      <c r="AL1914" s="43"/>
      <c r="AM1914" s="111"/>
    </row>
    <row r="1915" spans="1:39" x14ac:dyDescent="0.25">
      <c r="A1915" s="10"/>
      <c r="B1915" s="10"/>
      <c r="C1915" s="2" t="s">
        <v>2017</v>
      </c>
      <c r="D1915" t="s">
        <v>2072</v>
      </c>
      <c r="E1915" s="38" t="s">
        <v>30</v>
      </c>
      <c r="F1915" s="38">
        <v>1</v>
      </c>
      <c r="G1915" s="41">
        <v>1.3331966466192822</v>
      </c>
      <c r="H1915" s="41">
        <v>1.1038391565984045</v>
      </c>
      <c r="I1915" s="57" t="s">
        <v>1702</v>
      </c>
      <c r="J1915" s="24">
        <v>2030.89</v>
      </c>
      <c r="K1915" s="59">
        <v>0.62109999999999999</v>
      </c>
      <c r="L1915" s="26">
        <f>G1915*J1915/978</f>
        <v>2.7684823493380715</v>
      </c>
      <c r="M1915" s="60">
        <v>41.569460465280208</v>
      </c>
      <c r="N1915" s="61" t="s">
        <v>29</v>
      </c>
      <c r="O1915" s="24">
        <v>1</v>
      </c>
      <c r="P1915" s="163">
        <v>1</v>
      </c>
      <c r="Q1915" s="166">
        <v>1</v>
      </c>
      <c r="R1915" s="163">
        <v>1</v>
      </c>
      <c r="S1915" s="163">
        <v>1</v>
      </c>
      <c r="T1915" s="27">
        <f>AVERAGE(L1915:L1919)</f>
        <v>2.7594671081299023</v>
      </c>
      <c r="U1915" s="27">
        <f>STDEVA(L1915:L1919)</f>
        <v>3.4706492317484385E-2</v>
      </c>
      <c r="V1915" s="24">
        <f>978*T1915/AA1915</f>
        <v>1349.3794158755222</v>
      </c>
      <c r="W1915" s="24">
        <f>978*U1915/AA1915</f>
        <v>16.971474743249864</v>
      </c>
      <c r="X1915" s="27">
        <f>AVERAGE(M1915:M1919)</f>
        <v>41.134062184662902</v>
      </c>
      <c r="Y1915" s="27">
        <f>STDEVA(M1915:M1919)</f>
        <v>0.3312015131109699</v>
      </c>
      <c r="Z1915" s="23">
        <v>32</v>
      </c>
      <c r="AA1915" s="23">
        <v>2</v>
      </c>
      <c r="AB1915" s="111"/>
      <c r="AC1915" s="25">
        <v>1</v>
      </c>
      <c r="AD1915" s="23">
        <v>5</v>
      </c>
      <c r="AE1915" s="23">
        <v>5</v>
      </c>
      <c r="AF1915" s="23">
        <v>1</v>
      </c>
      <c r="AG1915" s="23">
        <v>5</v>
      </c>
      <c r="AH1915" s="23">
        <v>5</v>
      </c>
      <c r="AI1915" s="111"/>
      <c r="AJ1915" s="23">
        <v>1</v>
      </c>
      <c r="AM1915" s="111"/>
    </row>
    <row r="1916" spans="1:39" x14ac:dyDescent="0.25">
      <c r="A1916" s="10"/>
      <c r="B1916" s="10"/>
      <c r="C1916" s="2" t="s">
        <v>2017</v>
      </c>
      <c r="D1916" t="s">
        <v>2072</v>
      </c>
      <c r="E1916" s="38" t="s">
        <v>31</v>
      </c>
      <c r="F1916" s="38">
        <v>1</v>
      </c>
      <c r="G1916" s="41">
        <v>1.305576737329063</v>
      </c>
      <c r="H1916" s="41">
        <v>1.0987504864023521</v>
      </c>
      <c r="I1916" s="57" t="s">
        <v>1702</v>
      </c>
      <c r="J1916" s="24">
        <v>2030.89</v>
      </c>
      <c r="K1916" s="59">
        <v>0.62109999999999999</v>
      </c>
      <c r="L1916" s="26">
        <f t="shared" ref="L1916:L1919" si="143">G1916*J1916/978</f>
        <v>2.7111275460881608</v>
      </c>
      <c r="M1916" s="60">
        <v>41.263092076316312</v>
      </c>
      <c r="N1916" s="61" t="s">
        <v>29</v>
      </c>
      <c r="O1916" s="24">
        <v>0</v>
      </c>
      <c r="P1916" s="163">
        <v>1</v>
      </c>
      <c r="Q1916" s="166">
        <v>2</v>
      </c>
      <c r="R1916" s="163">
        <v>1</v>
      </c>
      <c r="S1916" s="163">
        <v>1</v>
      </c>
      <c r="T1916" s="27"/>
      <c r="U1916" s="27"/>
      <c r="V1916" s="24"/>
      <c r="W1916" s="24"/>
      <c r="X1916" s="20"/>
      <c r="Y1916" s="20"/>
      <c r="AB1916" s="111"/>
      <c r="AC1916" s="181"/>
      <c r="AF1916" s="23"/>
      <c r="AG1916" s="23"/>
      <c r="AH1916" s="23"/>
      <c r="AI1916" s="111"/>
      <c r="AM1916" s="111"/>
    </row>
    <row r="1917" spans="1:39" x14ac:dyDescent="0.25">
      <c r="A1917" s="10"/>
      <c r="B1917" s="10"/>
      <c r="C1917" s="2" t="s">
        <v>2017</v>
      </c>
      <c r="D1917" t="s">
        <v>2072</v>
      </c>
      <c r="E1917" s="38" t="s">
        <v>32</v>
      </c>
      <c r="F1917" s="38">
        <v>1</v>
      </c>
      <c r="G1917" s="41">
        <v>1.3224068053266824</v>
      </c>
      <c r="H1917" s="41">
        <v>1.1408742295205383</v>
      </c>
      <c r="I1917" s="57" t="s">
        <v>1702</v>
      </c>
      <c r="J1917" s="24">
        <v>2030.89</v>
      </c>
      <c r="K1917" s="59">
        <v>0.62109999999999999</v>
      </c>
      <c r="L1917" s="26">
        <f t="shared" si="143"/>
        <v>2.7460764385172869</v>
      </c>
      <c r="M1917" s="60">
        <v>40.793045957505591</v>
      </c>
      <c r="N1917" s="61" t="s">
        <v>29</v>
      </c>
      <c r="O1917" s="24">
        <v>0</v>
      </c>
      <c r="P1917" s="163">
        <v>1</v>
      </c>
      <c r="Q1917" s="166">
        <v>3</v>
      </c>
      <c r="R1917" s="163">
        <v>1</v>
      </c>
      <c r="S1917" s="163">
        <v>1</v>
      </c>
      <c r="T1917" s="27"/>
      <c r="U1917" s="27"/>
      <c r="V1917" s="24"/>
      <c r="W1917" s="24"/>
      <c r="X1917" s="20"/>
      <c r="Y1917" s="20"/>
      <c r="AB1917" s="111"/>
      <c r="AC1917" s="181"/>
      <c r="AF1917" s="23"/>
      <c r="AG1917" s="23"/>
      <c r="AH1917" s="23"/>
      <c r="AI1917" s="111"/>
      <c r="AM1917" s="111"/>
    </row>
    <row r="1918" spans="1:39" x14ac:dyDescent="0.25">
      <c r="A1918" s="10"/>
      <c r="B1918" s="10"/>
      <c r="C1918" s="2" t="s">
        <v>2017</v>
      </c>
      <c r="D1918" t="s">
        <v>2072</v>
      </c>
      <c r="E1918" s="38" t="s">
        <v>33</v>
      </c>
      <c r="F1918" s="38">
        <v>1</v>
      </c>
      <c r="G1918" s="41">
        <v>1.3317294084347582</v>
      </c>
      <c r="H1918" s="41">
        <v>1.1479736575481256</v>
      </c>
      <c r="I1918" s="57" t="s">
        <v>1702</v>
      </c>
      <c r="J1918" s="24">
        <v>2030.89</v>
      </c>
      <c r="K1918" s="59">
        <v>0.62109999999999999</v>
      </c>
      <c r="L1918" s="26">
        <f t="shared" si="143"/>
        <v>2.7654355197301292</v>
      </c>
      <c r="M1918" s="60">
        <v>40.808687218509668</v>
      </c>
      <c r="N1918" s="61" t="s">
        <v>29</v>
      </c>
      <c r="O1918" s="24">
        <v>0</v>
      </c>
      <c r="P1918" s="163">
        <v>1</v>
      </c>
      <c r="Q1918" s="166">
        <v>4</v>
      </c>
      <c r="R1918" s="163">
        <v>1</v>
      </c>
      <c r="S1918" s="163">
        <v>1</v>
      </c>
      <c r="T1918" s="27"/>
      <c r="U1918" s="27"/>
      <c r="V1918" s="24"/>
      <c r="W1918" s="24"/>
      <c r="X1918" s="20"/>
      <c r="Y1918" s="20"/>
      <c r="AB1918" s="111"/>
      <c r="AC1918" s="181"/>
      <c r="AF1918" s="23"/>
      <c r="AG1918" s="23"/>
      <c r="AH1918" s="23"/>
      <c r="AI1918" s="111"/>
      <c r="AM1918" s="111"/>
    </row>
    <row r="1919" spans="1:39" x14ac:dyDescent="0.25">
      <c r="A1919" s="10"/>
      <c r="B1919" s="10"/>
      <c r="C1919" s="2" t="s">
        <v>2017</v>
      </c>
      <c r="D1919" t="s">
        <v>2072</v>
      </c>
      <c r="E1919" s="38" t="s">
        <v>34</v>
      </c>
      <c r="F1919" s="38">
        <v>1</v>
      </c>
      <c r="G1919" s="41">
        <v>1.3513666352497644</v>
      </c>
      <c r="H1919" s="41">
        <v>1.1389206712433257</v>
      </c>
      <c r="I1919" s="57" t="s">
        <v>1702</v>
      </c>
      <c r="J1919" s="24">
        <v>2030.89</v>
      </c>
      <c r="K1919" s="59">
        <v>0.62109999999999999</v>
      </c>
      <c r="L1919" s="26">
        <f t="shared" si="143"/>
        <v>2.8062136869758629</v>
      </c>
      <c r="M1919" s="60">
        <v>41.236025205702695</v>
      </c>
      <c r="N1919" s="61" t="s">
        <v>29</v>
      </c>
      <c r="O1919" s="24">
        <v>0</v>
      </c>
      <c r="P1919" s="163">
        <v>1</v>
      </c>
      <c r="Q1919" s="166">
        <v>5</v>
      </c>
      <c r="R1919" s="163">
        <v>1</v>
      </c>
      <c r="S1919" s="163">
        <v>1</v>
      </c>
      <c r="T1919" s="27"/>
      <c r="U1919" s="27"/>
      <c r="V1919" s="24"/>
      <c r="W1919" s="24"/>
      <c r="X1919" s="20"/>
      <c r="Y1919" s="20"/>
      <c r="AB1919" s="111"/>
      <c r="AC1919" s="181"/>
      <c r="AF1919" s="23"/>
      <c r="AG1919" s="23"/>
      <c r="AH1919" s="23"/>
      <c r="AI1919" s="111"/>
      <c r="AM1919" s="111"/>
    </row>
    <row r="1920" spans="1:39" x14ac:dyDescent="0.25">
      <c r="A1920" s="10"/>
      <c r="B1920" s="10"/>
      <c r="C1920" s="8"/>
      <c r="D1920" s="66"/>
      <c r="E1920" s="66"/>
      <c r="F1920" s="66"/>
      <c r="G1920" s="81"/>
      <c r="H1920" s="81"/>
      <c r="I1920" s="63"/>
      <c r="J1920" s="64"/>
      <c r="K1920" s="65"/>
      <c r="L1920" s="50"/>
      <c r="M1920" s="73"/>
      <c r="N1920" s="74"/>
      <c r="O1920" s="163"/>
      <c r="P1920" s="163"/>
      <c r="Q1920" s="169"/>
      <c r="R1920" s="169"/>
      <c r="S1920" s="169"/>
      <c r="T1920" s="93"/>
      <c r="U1920" s="93"/>
      <c r="V1920" s="93"/>
      <c r="W1920" s="93"/>
      <c r="X1920" s="93"/>
      <c r="Y1920" s="93"/>
      <c r="Z1920" s="97"/>
      <c r="AA1920" s="97"/>
      <c r="AB1920" s="111"/>
      <c r="AC1920" s="112"/>
      <c r="AD1920" s="112"/>
      <c r="AE1920" s="112"/>
      <c r="AF1920" s="112"/>
      <c r="AG1920" s="112"/>
      <c r="AH1920" s="112"/>
      <c r="AI1920" s="111"/>
      <c r="AJ1920" s="112"/>
      <c r="AK1920" s="112"/>
      <c r="AL1920" s="112"/>
      <c r="AM1920" s="111"/>
    </row>
    <row r="1921" spans="1:39" x14ac:dyDescent="0.25">
      <c r="A1921" s="10"/>
      <c r="B1921" s="10"/>
      <c r="C1921" s="113" t="s">
        <v>23</v>
      </c>
      <c r="D1921" s="51" t="s">
        <v>1784</v>
      </c>
      <c r="E1921" s="38" t="s">
        <v>30</v>
      </c>
      <c r="F1921" s="38">
        <v>1</v>
      </c>
      <c r="G1921" s="41">
        <v>0.4774478527607362</v>
      </c>
      <c r="H1921" s="41">
        <v>0.51100887282287222</v>
      </c>
      <c r="I1921" s="57" t="s">
        <v>9</v>
      </c>
      <c r="J1921" s="58">
        <v>3089.8867662399298</v>
      </c>
      <c r="K1921" s="59">
        <v>0.60461148681394905</v>
      </c>
      <c r="L1921" s="26">
        <f>G1921*J1921/978</f>
        <v>1.5084456051278827</v>
      </c>
      <c r="M1921" s="60">
        <v>38.188962191629052</v>
      </c>
      <c r="N1921" s="61" t="s">
        <v>29</v>
      </c>
      <c r="O1921" s="24">
        <f>IF(D1921=D1815,0,1)</f>
        <v>1</v>
      </c>
      <c r="P1921" s="163">
        <f t="shared" si="117"/>
        <v>1</v>
      </c>
      <c r="Q1921" s="166">
        <v>1</v>
      </c>
      <c r="R1921" s="166">
        <v>1</v>
      </c>
      <c r="S1921" s="166">
        <v>1</v>
      </c>
      <c r="T1921" s="27">
        <f>AVERAGE(L1921:L1924)</f>
        <v>1.5427015606360619</v>
      </c>
      <c r="U1921" s="27">
        <f>STDEVA(L1921:L1924)</f>
        <v>4.5854436377323962E-2</v>
      </c>
      <c r="V1921" s="24">
        <f>978*T1921/AA1921</f>
        <v>754.38106315103425</v>
      </c>
      <c r="W1921" s="24">
        <f>978*U1921/AA1921</f>
        <v>22.422819388511417</v>
      </c>
      <c r="X1921" s="27">
        <f>AVERAGE(M1921:M1924)</f>
        <v>38.441978544782913</v>
      </c>
      <c r="Y1921" s="27">
        <f>STDEVA(M1921:M1924)</f>
        <v>0.59281014725355508</v>
      </c>
      <c r="Z1921" s="6">
        <v>34</v>
      </c>
      <c r="AA1921" s="6">
        <v>2</v>
      </c>
      <c r="AB1921" s="111"/>
      <c r="AC1921" s="25">
        <f>SUM(O1921:O1924)</f>
        <v>1</v>
      </c>
      <c r="AD1921" s="25">
        <f>SUM(P1921:P1924)</f>
        <v>1</v>
      </c>
      <c r="AE1921" s="25">
        <f>SUM(R1921:R1924)</f>
        <v>4</v>
      </c>
      <c r="AF1921" s="25">
        <v>1</v>
      </c>
      <c r="AG1921" s="23">
        <v>1</v>
      </c>
      <c r="AH1921" s="23">
        <v>4</v>
      </c>
      <c r="AI1921" s="111"/>
      <c r="AJ1921" s="23">
        <v>1</v>
      </c>
      <c r="AM1921" s="111"/>
    </row>
    <row r="1922" spans="1:39" x14ac:dyDescent="0.25">
      <c r="A1922" s="10"/>
      <c r="B1922" s="10"/>
      <c r="C1922" s="113" t="s">
        <v>23</v>
      </c>
      <c r="D1922" s="51" t="s">
        <v>1784</v>
      </c>
      <c r="E1922" s="38" t="s">
        <v>30</v>
      </c>
      <c r="F1922" s="38">
        <v>2</v>
      </c>
      <c r="G1922" s="41">
        <v>0.5094430780042164</v>
      </c>
      <c r="H1922" s="41">
        <v>0.51515555437071792</v>
      </c>
      <c r="I1922" s="57" t="s">
        <v>9</v>
      </c>
      <c r="J1922" s="58">
        <v>3089.8867662399298</v>
      </c>
      <c r="K1922" s="59">
        <v>0.60461148681394905</v>
      </c>
      <c r="L1922" s="26">
        <f>G1922*J1922/978</f>
        <v>1.6095311092819677</v>
      </c>
      <c r="M1922" s="60">
        <v>39.319986922035312</v>
      </c>
      <c r="N1922" s="61" t="s">
        <v>29</v>
      </c>
      <c r="O1922" s="24">
        <f t="shared" si="116"/>
        <v>0</v>
      </c>
      <c r="P1922" s="163">
        <f t="shared" si="117"/>
        <v>0</v>
      </c>
      <c r="Q1922" s="166">
        <v>2</v>
      </c>
      <c r="R1922" s="166">
        <v>1</v>
      </c>
      <c r="S1922" s="166">
        <v>1</v>
      </c>
      <c r="AB1922" s="111"/>
      <c r="AI1922" s="111"/>
      <c r="AM1922" s="111"/>
    </row>
    <row r="1923" spans="1:39" x14ac:dyDescent="0.25">
      <c r="A1923" s="10"/>
      <c r="B1923" s="10"/>
      <c r="C1923" s="113" t="s">
        <v>23</v>
      </c>
      <c r="D1923" s="51" t="s">
        <v>1784</v>
      </c>
      <c r="E1923" s="38" t="s">
        <v>30</v>
      </c>
      <c r="F1923" s="38">
        <v>3</v>
      </c>
      <c r="G1923" s="41">
        <v>0.48576180120250734</v>
      </c>
      <c r="H1923" s="41">
        <v>0.51861456300708642</v>
      </c>
      <c r="I1923" s="57" t="s">
        <v>9</v>
      </c>
      <c r="J1923" s="58">
        <v>3089.8867662399298</v>
      </c>
      <c r="K1923" s="59">
        <v>0.60461148681394905</v>
      </c>
      <c r="L1923" s="26">
        <f>G1923*J1923/978</f>
        <v>1.5347126391416146</v>
      </c>
      <c r="M1923" s="60">
        <v>38.239136788187501</v>
      </c>
      <c r="N1923" s="61" t="s">
        <v>29</v>
      </c>
      <c r="O1923" s="24">
        <f t="shared" si="116"/>
        <v>0</v>
      </c>
      <c r="P1923" s="163">
        <f t="shared" si="117"/>
        <v>0</v>
      </c>
      <c r="Q1923" s="166">
        <v>3</v>
      </c>
      <c r="R1923" s="166">
        <v>1</v>
      </c>
      <c r="S1923" s="166">
        <v>1</v>
      </c>
      <c r="AB1923" s="111"/>
      <c r="AI1923" s="111"/>
      <c r="AM1923" s="111"/>
    </row>
    <row r="1924" spans="1:39" x14ac:dyDescent="0.25">
      <c r="A1924" s="10"/>
      <c r="B1924" s="10"/>
      <c r="C1924" s="113" t="s">
        <v>23</v>
      </c>
      <c r="D1924" s="51" t="s">
        <v>1784</v>
      </c>
      <c r="E1924" s="38" t="s">
        <v>30</v>
      </c>
      <c r="F1924" s="38">
        <v>4</v>
      </c>
      <c r="G1924" s="41">
        <v>0.48050897322741987</v>
      </c>
      <c r="H1924" s="41">
        <v>0.51860872212497144</v>
      </c>
      <c r="I1924" s="57" t="s">
        <v>9</v>
      </c>
      <c r="J1924" s="58">
        <v>3089.8867662399298</v>
      </c>
      <c r="K1924" s="59">
        <v>0.60461148681394905</v>
      </c>
      <c r="L1924" s="26">
        <f>G1924*J1924/978</f>
        <v>1.5181168889927825</v>
      </c>
      <c r="M1924" s="60">
        <v>38.019828277279785</v>
      </c>
      <c r="N1924" s="61" t="s">
        <v>29</v>
      </c>
      <c r="O1924" s="24">
        <f t="shared" si="116"/>
        <v>0</v>
      </c>
      <c r="P1924" s="163">
        <f t="shared" si="117"/>
        <v>0</v>
      </c>
      <c r="Q1924" s="166">
        <v>4</v>
      </c>
      <c r="R1924" s="166">
        <v>1</v>
      </c>
      <c r="S1924" s="166">
        <v>1</v>
      </c>
      <c r="AB1924" s="111"/>
      <c r="AI1924" s="111"/>
      <c r="AM1924" s="111"/>
    </row>
    <row r="1925" spans="1:39" x14ac:dyDescent="0.25">
      <c r="A1925" s="10"/>
      <c r="B1925" s="10"/>
      <c r="C1925" s="13"/>
      <c r="D1925" s="66"/>
      <c r="E1925" s="66"/>
      <c r="F1925" s="66"/>
      <c r="G1925" s="81"/>
      <c r="H1925" s="81"/>
      <c r="I1925" s="63"/>
      <c r="J1925" s="64"/>
      <c r="K1925" s="65"/>
      <c r="L1925" s="50"/>
      <c r="M1925" s="73"/>
      <c r="N1925" s="74"/>
      <c r="O1925" s="163"/>
      <c r="P1925" s="163"/>
      <c r="Q1925" s="169"/>
      <c r="R1925" s="169"/>
      <c r="S1925" s="169"/>
      <c r="T1925" s="93"/>
      <c r="U1925" s="93"/>
      <c r="V1925" s="93"/>
      <c r="W1925" s="93"/>
      <c r="X1925" s="93"/>
      <c r="Y1925" s="93"/>
      <c r="Z1925" s="97"/>
      <c r="AA1925" s="97"/>
      <c r="AB1925" s="111"/>
      <c r="AC1925" s="112"/>
      <c r="AD1925" s="112"/>
      <c r="AE1925" s="112"/>
      <c r="AF1925" s="112"/>
      <c r="AG1925" s="112"/>
      <c r="AH1925" s="112"/>
      <c r="AI1925" s="111"/>
      <c r="AJ1925" s="112"/>
      <c r="AK1925" s="112"/>
      <c r="AL1925" s="112"/>
      <c r="AM1925" s="111"/>
    </row>
    <row r="1926" spans="1:39" x14ac:dyDescent="0.25">
      <c r="A1926" s="10"/>
      <c r="B1926" s="10"/>
      <c r="C1926" s="113" t="s">
        <v>24</v>
      </c>
      <c r="D1926" s="51" t="s">
        <v>1785</v>
      </c>
      <c r="E1926" s="38" t="s">
        <v>30</v>
      </c>
      <c r="F1926" s="38">
        <v>1</v>
      </c>
      <c r="G1926" s="41">
        <v>0.49549367316207044</v>
      </c>
      <c r="H1926" s="41">
        <v>0.5151115933044017</v>
      </c>
      <c r="I1926" s="57" t="s">
        <v>9</v>
      </c>
      <c r="J1926" s="58">
        <v>3089.8867662399298</v>
      </c>
      <c r="K1926" s="59">
        <v>0.60461148681394905</v>
      </c>
      <c r="L1926" s="26">
        <f>G1926*J1926/978</f>
        <v>1.5654594513896671</v>
      </c>
      <c r="M1926" s="60">
        <v>38.772147099381705</v>
      </c>
      <c r="N1926" s="61" t="s">
        <v>29</v>
      </c>
      <c r="O1926" s="24">
        <f t="shared" si="116"/>
        <v>1</v>
      </c>
      <c r="P1926" s="163">
        <f t="shared" si="117"/>
        <v>1</v>
      </c>
      <c r="Q1926" s="166">
        <v>1</v>
      </c>
      <c r="R1926" s="166">
        <v>1</v>
      </c>
      <c r="S1926" s="166">
        <v>1</v>
      </c>
      <c r="T1926" s="27">
        <f>AVERAGE(L1926:L1928)</f>
        <v>1.5535595648333906</v>
      </c>
      <c r="U1926" s="27">
        <f>STDEVA(L1926:L1928)</f>
        <v>1.5531753798279278E-2</v>
      </c>
      <c r="V1926" s="24">
        <f>978*T1926/AA1926</f>
        <v>759.69062720352804</v>
      </c>
      <c r="W1926" s="24">
        <f>978*U1926/AA1926</f>
        <v>7.595027607358567</v>
      </c>
      <c r="X1926" s="27">
        <f>AVERAGE(M1926:M1928)</f>
        <v>38.635376402921928</v>
      </c>
      <c r="Y1926" s="27">
        <f>STDEVA(M1926:M1928)</f>
        <v>0.25904029272107082</v>
      </c>
      <c r="Z1926" s="6">
        <v>34</v>
      </c>
      <c r="AA1926" s="6">
        <v>2</v>
      </c>
      <c r="AB1926" s="111"/>
      <c r="AC1926" s="25">
        <f>SUM(O1926:O1928)</f>
        <v>1</v>
      </c>
      <c r="AD1926" s="25">
        <f>SUM(P1926:P1928)</f>
        <v>1</v>
      </c>
      <c r="AE1926" s="25">
        <f>SUM(R1926:R1928)</f>
        <v>3</v>
      </c>
      <c r="AF1926" s="24">
        <v>1</v>
      </c>
      <c r="AG1926" s="23">
        <v>1</v>
      </c>
      <c r="AH1926" s="23">
        <v>3</v>
      </c>
      <c r="AI1926" s="111"/>
      <c r="AJ1926" s="23">
        <v>1</v>
      </c>
      <c r="AM1926" s="111"/>
    </row>
    <row r="1927" spans="1:39" x14ac:dyDescent="0.25">
      <c r="A1927" s="10"/>
      <c r="B1927" s="10"/>
      <c r="C1927" s="113" t="s">
        <v>24</v>
      </c>
      <c r="D1927" s="51" t="s">
        <v>1785</v>
      </c>
      <c r="E1927" s="38" t="s">
        <v>30</v>
      </c>
      <c r="F1927" s="38">
        <v>2</v>
      </c>
      <c r="G1927" s="41">
        <v>0.48616591222676769</v>
      </c>
      <c r="H1927" s="41">
        <v>0.51653768549025625</v>
      </c>
      <c r="I1927" s="57" t="s">
        <v>9</v>
      </c>
      <c r="J1927" s="58">
        <v>3089.8867662399298</v>
      </c>
      <c r="K1927" s="59">
        <v>0.60461148681394905</v>
      </c>
      <c r="L1927" s="26">
        <f>G1927*J1927/978</f>
        <v>1.5359893848532238</v>
      </c>
      <c r="M1927" s="60">
        <v>38.336616998653938</v>
      </c>
      <c r="N1927" s="61" t="s">
        <v>29</v>
      </c>
      <c r="O1927" s="24">
        <f t="shared" si="116"/>
        <v>0</v>
      </c>
      <c r="P1927" s="163">
        <f t="shared" si="117"/>
        <v>0</v>
      </c>
      <c r="Q1927" s="166">
        <v>2</v>
      </c>
      <c r="R1927" s="166">
        <v>1</v>
      </c>
      <c r="S1927" s="166">
        <v>1</v>
      </c>
      <c r="AB1927" s="111"/>
      <c r="AI1927" s="111"/>
      <c r="AM1927" s="111"/>
    </row>
    <row r="1928" spans="1:39" x14ac:dyDescent="0.25">
      <c r="A1928" s="10"/>
      <c r="B1928" s="10"/>
      <c r="C1928" s="113" t="s">
        <v>24</v>
      </c>
      <c r="D1928" s="51" t="s">
        <v>1785</v>
      </c>
      <c r="E1928" s="38" t="s">
        <v>30</v>
      </c>
      <c r="F1928" s="38">
        <v>3</v>
      </c>
      <c r="G1928" s="41">
        <v>0.49352190443900901</v>
      </c>
      <c r="H1928" s="41">
        <v>0.51241221413320293</v>
      </c>
      <c r="I1928" s="57" t="s">
        <v>9</v>
      </c>
      <c r="J1928" s="58">
        <v>3089.8867662399298</v>
      </c>
      <c r="K1928" s="59">
        <v>0.60461148681394905</v>
      </c>
      <c r="L1928" s="26">
        <f>G1928*J1928/978</f>
        <v>1.5592298582572814</v>
      </c>
      <c r="M1928" s="60">
        <v>38.797365110730155</v>
      </c>
      <c r="N1928" s="61" t="s">
        <v>29</v>
      </c>
      <c r="O1928" s="24">
        <f t="shared" si="116"/>
        <v>0</v>
      </c>
      <c r="P1928" s="163">
        <f t="shared" si="117"/>
        <v>0</v>
      </c>
      <c r="Q1928" s="166">
        <v>3</v>
      </c>
      <c r="R1928" s="166">
        <v>1</v>
      </c>
      <c r="S1928" s="166">
        <v>1</v>
      </c>
      <c r="AB1928" s="111"/>
      <c r="AI1928" s="111"/>
      <c r="AM1928" s="111"/>
    </row>
    <row r="1929" spans="1:39" x14ac:dyDescent="0.25">
      <c r="A1929" s="10"/>
      <c r="B1929" s="10"/>
      <c r="C1929" s="13"/>
      <c r="D1929" s="66"/>
      <c r="E1929" s="116"/>
      <c r="F1929" s="116"/>
      <c r="G1929" s="81"/>
      <c r="H1929" s="81"/>
      <c r="I1929" s="63"/>
      <c r="J1929" s="64"/>
      <c r="K1929" s="65"/>
      <c r="L1929" s="50"/>
      <c r="M1929" s="73"/>
      <c r="N1929" s="74"/>
      <c r="O1929" s="111"/>
      <c r="P1929" s="163"/>
      <c r="Q1929" s="166"/>
      <c r="R1929" s="166"/>
      <c r="S1929" s="166"/>
      <c r="T1929" s="43"/>
      <c r="U1929" s="43"/>
      <c r="V1929" s="43"/>
      <c r="W1929" s="43"/>
      <c r="X1929" s="43"/>
      <c r="Y1929" s="43"/>
      <c r="Z1929" s="43"/>
      <c r="AA1929" s="43"/>
      <c r="AB1929" s="111"/>
      <c r="AC1929" s="71"/>
      <c r="AD1929" s="43"/>
      <c r="AE1929" s="43"/>
      <c r="AF1929" s="10"/>
      <c r="AG1929" s="10"/>
      <c r="AH1929" s="10"/>
      <c r="AI1929" s="111"/>
      <c r="AJ1929" s="43"/>
      <c r="AK1929" s="43"/>
      <c r="AL1929" s="43"/>
      <c r="AM1929" s="111"/>
    </row>
    <row r="1930" spans="1:39" x14ac:dyDescent="0.25">
      <c r="A1930" s="10"/>
      <c r="B1930" s="10"/>
      <c r="C1930" s="113" t="s">
        <v>2366</v>
      </c>
      <c r="D1930" s="51" t="s">
        <v>2373</v>
      </c>
      <c r="E1930" s="38" t="s">
        <v>30</v>
      </c>
      <c r="F1930" s="38">
        <v>1</v>
      </c>
      <c r="G1930" s="41">
        <v>0.42152944311217694</v>
      </c>
      <c r="H1930" s="41">
        <v>0.42543228681842543</v>
      </c>
      <c r="I1930" s="57" t="s">
        <v>9</v>
      </c>
      <c r="J1930" s="58">
        <v>3089.8867662399298</v>
      </c>
      <c r="K1930" s="59">
        <v>0.60461148681394905</v>
      </c>
      <c r="L1930" s="26">
        <f>G1930*J1930/978</f>
        <v>1.3317773495427434</v>
      </c>
      <c r="M1930" s="60">
        <v>39.358034383706133</v>
      </c>
      <c r="N1930" s="61" t="s">
        <v>29</v>
      </c>
      <c r="O1930" s="24">
        <f t="shared" si="116"/>
        <v>1</v>
      </c>
      <c r="P1930" s="163">
        <v>1</v>
      </c>
      <c r="Q1930" s="166">
        <v>1</v>
      </c>
      <c r="R1930" s="166">
        <v>1</v>
      </c>
      <c r="S1930" s="166">
        <v>1</v>
      </c>
      <c r="T1930" s="27">
        <f>AVERAGE(L1930:L1939)</f>
        <v>1.2981229322351886</v>
      </c>
      <c r="U1930" s="27">
        <f>STDEVA(L1930:L1939)</f>
        <v>3.8659859912146502E-2</v>
      </c>
      <c r="V1930" s="24">
        <f>978*T1930/AA1930</f>
        <v>634.78211386300723</v>
      </c>
      <c r="W1930" s="24">
        <f>978*U1930/AA1930</f>
        <v>18.90467149703964</v>
      </c>
      <c r="X1930" s="27">
        <f>AVERAGE(M1930:M1939)</f>
        <v>38.546826631481736</v>
      </c>
      <c r="Y1930" s="27">
        <f>STDEVA(M1930:M1939)</f>
        <v>0.58188309635031998</v>
      </c>
      <c r="Z1930" s="6">
        <v>34</v>
      </c>
      <c r="AA1930" s="6">
        <v>2</v>
      </c>
      <c r="AB1930" s="111"/>
      <c r="AC1930" s="25">
        <v>1</v>
      </c>
      <c r="AD1930" s="23">
        <v>5</v>
      </c>
      <c r="AE1930" s="23">
        <v>10</v>
      </c>
      <c r="AF1930" s="23">
        <v>1</v>
      </c>
      <c r="AG1930" s="23">
        <v>5</v>
      </c>
      <c r="AH1930" s="23">
        <v>10</v>
      </c>
      <c r="AI1930" s="111"/>
      <c r="AJ1930" s="23">
        <v>1</v>
      </c>
      <c r="AM1930" s="111"/>
    </row>
    <row r="1931" spans="1:39" x14ac:dyDescent="0.25">
      <c r="A1931" s="10"/>
      <c r="B1931" s="10"/>
      <c r="C1931" s="113" t="s">
        <v>2366</v>
      </c>
      <c r="D1931" s="51" t="s">
        <v>2373</v>
      </c>
      <c r="E1931" s="38" t="s">
        <v>30</v>
      </c>
      <c r="F1931" s="38">
        <v>2</v>
      </c>
      <c r="G1931" s="41">
        <v>0.42057513352146841</v>
      </c>
      <c r="H1931" s="41">
        <v>0.42950291131321877</v>
      </c>
      <c r="I1931" s="57" t="s">
        <v>9</v>
      </c>
      <c r="J1931" s="58">
        <v>3089.8867662399298</v>
      </c>
      <c r="K1931" s="59">
        <v>0.60461148681394905</v>
      </c>
      <c r="L1931" s="26">
        <f t="shared" ref="L1931:L1939" si="144">G1931*J1931/978</f>
        <v>1.3287623100997716</v>
      </c>
      <c r="M1931" s="60">
        <v>39.125684697824347</v>
      </c>
      <c r="N1931" s="61" t="s">
        <v>29</v>
      </c>
      <c r="O1931" s="24">
        <f t="shared" ref="O1931:O1939" si="145">IF(D1931=D1930,0,1)</f>
        <v>0</v>
      </c>
      <c r="P1931" s="163">
        <v>0</v>
      </c>
      <c r="Q1931" s="166">
        <v>2</v>
      </c>
      <c r="R1931" s="166">
        <v>1</v>
      </c>
      <c r="S1931" s="166">
        <v>1</v>
      </c>
      <c r="AB1931" s="111"/>
      <c r="AI1931" s="111"/>
      <c r="AM1931" s="111"/>
    </row>
    <row r="1932" spans="1:39" x14ac:dyDescent="0.25">
      <c r="A1932" s="10"/>
      <c r="B1932" s="10"/>
      <c r="C1932" s="113" t="s">
        <v>2366</v>
      </c>
      <c r="D1932" s="51" t="s">
        <v>2373</v>
      </c>
      <c r="E1932" s="38" t="s">
        <v>31</v>
      </c>
      <c r="F1932" s="38">
        <v>1</v>
      </c>
      <c r="G1932" s="41">
        <v>0.39538853735148183</v>
      </c>
      <c r="H1932" s="41">
        <v>0.42870727068805781</v>
      </c>
      <c r="I1932" s="57" t="s">
        <v>9</v>
      </c>
      <c r="J1932" s="58">
        <v>3089.8867662399298</v>
      </c>
      <c r="K1932" s="59">
        <v>0.60461148681394905</v>
      </c>
      <c r="L1932" s="26">
        <f t="shared" si="144"/>
        <v>1.249187943850006</v>
      </c>
      <c r="M1932" s="60">
        <v>37.926598328709105</v>
      </c>
      <c r="N1932" s="61" t="s">
        <v>29</v>
      </c>
      <c r="O1932" s="24">
        <f t="shared" si="145"/>
        <v>0</v>
      </c>
      <c r="P1932" s="163">
        <v>1</v>
      </c>
      <c r="Q1932" s="166">
        <v>3</v>
      </c>
      <c r="R1932" s="166">
        <v>1</v>
      </c>
      <c r="S1932" s="166">
        <v>1</v>
      </c>
      <c r="AB1932" s="111"/>
      <c r="AI1932" s="111"/>
      <c r="AM1932" s="111"/>
    </row>
    <row r="1933" spans="1:39" x14ac:dyDescent="0.25">
      <c r="A1933" s="10"/>
      <c r="B1933" s="10"/>
      <c r="C1933" s="113" t="s">
        <v>2366</v>
      </c>
      <c r="D1933" s="51" t="s">
        <v>2373</v>
      </c>
      <c r="E1933" s="38" t="s">
        <v>31</v>
      </c>
      <c r="F1933" s="38">
        <v>2</v>
      </c>
      <c r="G1933" s="41">
        <v>0.38892772263385988</v>
      </c>
      <c r="H1933" s="41">
        <v>0.42156101349383551</v>
      </c>
      <c r="I1933" s="57" t="s">
        <v>9</v>
      </c>
      <c r="J1933" s="58">
        <v>3089.8867662399298</v>
      </c>
      <c r="K1933" s="59">
        <v>0.60461148681394905</v>
      </c>
      <c r="L1933" s="26">
        <f t="shared" si="144"/>
        <v>1.2287756883335355</v>
      </c>
      <c r="M1933" s="60">
        <v>37.933380001889503</v>
      </c>
      <c r="N1933" s="61" t="s">
        <v>29</v>
      </c>
      <c r="O1933" s="24">
        <f t="shared" si="145"/>
        <v>0</v>
      </c>
      <c r="P1933" s="163">
        <v>0</v>
      </c>
      <c r="Q1933" s="166">
        <v>4</v>
      </c>
      <c r="R1933" s="166">
        <v>1</v>
      </c>
      <c r="S1933" s="166">
        <v>1</v>
      </c>
      <c r="AB1933" s="111"/>
      <c r="AI1933" s="111"/>
      <c r="AM1933" s="111"/>
    </row>
    <row r="1934" spans="1:39" x14ac:dyDescent="0.25">
      <c r="A1934" s="10"/>
      <c r="B1934" s="10"/>
      <c r="C1934" s="113" t="s">
        <v>2366</v>
      </c>
      <c r="D1934" s="51" t="s">
        <v>2373</v>
      </c>
      <c r="E1934" s="38" t="s">
        <v>32</v>
      </c>
      <c r="F1934" s="38">
        <v>1</v>
      </c>
      <c r="G1934" s="41">
        <v>0.40370254760246832</v>
      </c>
      <c r="H1934" s="41">
        <v>0.4450424858588124</v>
      </c>
      <c r="I1934" s="57" t="s">
        <v>9</v>
      </c>
      <c r="J1934" s="58">
        <v>3089.8867662399298</v>
      </c>
      <c r="K1934" s="59">
        <v>0.60461148681394905</v>
      </c>
      <c r="L1934" s="26">
        <f t="shared" si="144"/>
        <v>1.2754551731433663</v>
      </c>
      <c r="M1934" s="60">
        <v>37.588998592236699</v>
      </c>
      <c r="N1934" s="61" t="s">
        <v>29</v>
      </c>
      <c r="O1934" s="24">
        <f t="shared" si="145"/>
        <v>0</v>
      </c>
      <c r="P1934" s="163">
        <v>1</v>
      </c>
      <c r="Q1934" s="166">
        <v>5</v>
      </c>
      <c r="R1934" s="166">
        <v>1</v>
      </c>
      <c r="S1934" s="166">
        <v>1</v>
      </c>
      <c r="AB1934" s="111"/>
      <c r="AI1934" s="111"/>
      <c r="AM1934" s="111"/>
    </row>
    <row r="1935" spans="1:39" x14ac:dyDescent="0.25">
      <c r="A1935" s="10"/>
      <c r="B1935" s="10"/>
      <c r="C1935" s="113" t="s">
        <v>2366</v>
      </c>
      <c r="D1935" s="51" t="s">
        <v>2373</v>
      </c>
      <c r="E1935" s="38" t="s">
        <v>32</v>
      </c>
      <c r="F1935" s="38">
        <v>2</v>
      </c>
      <c r="G1935" s="41">
        <v>0.40765426283560996</v>
      </c>
      <c r="H1935" s="41">
        <v>0.42939871570344423</v>
      </c>
      <c r="I1935" s="57" t="s">
        <v>9</v>
      </c>
      <c r="J1935" s="58">
        <v>3089.8867662399298</v>
      </c>
      <c r="K1935" s="59">
        <v>0.60461148681394905</v>
      </c>
      <c r="L1935" s="26">
        <f t="shared" si="144"/>
        <v>1.2879401962546475</v>
      </c>
      <c r="M1935" s="60">
        <v>38.50980412499856</v>
      </c>
      <c r="N1935" s="61" t="s">
        <v>29</v>
      </c>
      <c r="O1935" s="24">
        <f t="shared" si="145"/>
        <v>0</v>
      </c>
      <c r="P1935" s="163">
        <v>0</v>
      </c>
      <c r="Q1935" s="166">
        <v>6</v>
      </c>
      <c r="R1935" s="166">
        <v>1</v>
      </c>
      <c r="S1935" s="166">
        <v>1</v>
      </c>
      <c r="AB1935" s="111"/>
      <c r="AI1935" s="111"/>
      <c r="AM1935" s="111"/>
    </row>
    <row r="1936" spans="1:39" x14ac:dyDescent="0.25">
      <c r="A1936" s="10"/>
      <c r="B1936" s="10"/>
      <c r="C1936" s="113" t="s">
        <v>2366</v>
      </c>
      <c r="D1936" s="51" t="s">
        <v>2373</v>
      </c>
      <c r="E1936" s="38" t="s">
        <v>33</v>
      </c>
      <c r="F1936" s="38">
        <v>1</v>
      </c>
      <c r="G1936" s="41">
        <v>0.42443547816238408</v>
      </c>
      <c r="H1936" s="41">
        <v>0.44250904704463206</v>
      </c>
      <c r="I1936" s="57" t="s">
        <v>9</v>
      </c>
      <c r="J1936" s="58">
        <v>3089.8867662399298</v>
      </c>
      <c r="K1936" s="59">
        <v>0.60461148681394905</v>
      </c>
      <c r="L1936" s="26">
        <f t="shared" si="144"/>
        <v>1.3409586575630545</v>
      </c>
      <c r="M1936" s="60">
        <v>38.714925246276579</v>
      </c>
      <c r="N1936" s="61" t="s">
        <v>29</v>
      </c>
      <c r="O1936" s="24">
        <f t="shared" si="145"/>
        <v>0</v>
      </c>
      <c r="P1936" s="163">
        <v>1</v>
      </c>
      <c r="Q1936" s="166">
        <v>7</v>
      </c>
      <c r="R1936" s="166">
        <v>1</v>
      </c>
      <c r="S1936" s="166">
        <v>1</v>
      </c>
      <c r="AB1936" s="111"/>
      <c r="AI1936" s="111"/>
      <c r="AM1936" s="111"/>
    </row>
    <row r="1937" spans="1:40" x14ac:dyDescent="0.25">
      <c r="A1937" s="10"/>
      <c r="B1937" s="10"/>
      <c r="C1937" s="113" t="s">
        <v>2366</v>
      </c>
      <c r="D1937" s="51" t="s">
        <v>2373</v>
      </c>
      <c r="E1937" s="38" t="s">
        <v>33</v>
      </c>
      <c r="F1937" s="38">
        <v>2</v>
      </c>
      <c r="G1937" s="41">
        <v>0.4071390293343275</v>
      </c>
      <c r="H1937" s="41">
        <v>0.42789034564958284</v>
      </c>
      <c r="I1937" s="57" t="s">
        <v>9</v>
      </c>
      <c r="J1937" s="58">
        <v>3089.8867662399298</v>
      </c>
      <c r="K1937" s="59">
        <v>0.60461148681394905</v>
      </c>
      <c r="L1937" s="26">
        <f t="shared" si="144"/>
        <v>1.2863123709201523</v>
      </c>
      <c r="M1937" s="60">
        <v>38.554925566787112</v>
      </c>
      <c r="N1937" s="61" t="s">
        <v>29</v>
      </c>
      <c r="O1937" s="24">
        <f t="shared" si="145"/>
        <v>0</v>
      </c>
      <c r="P1937" s="163">
        <v>0</v>
      </c>
      <c r="Q1937" s="166">
        <v>8</v>
      </c>
      <c r="R1937" s="166">
        <v>1</v>
      </c>
      <c r="S1937" s="166">
        <v>1</v>
      </c>
      <c r="AB1937" s="111"/>
      <c r="AI1937" s="111"/>
      <c r="AM1937" s="111"/>
    </row>
    <row r="1938" spans="1:40" x14ac:dyDescent="0.25">
      <c r="A1938" s="10"/>
      <c r="B1938" s="10"/>
      <c r="C1938" s="113" t="s">
        <v>2366</v>
      </c>
      <c r="D1938" s="51" t="s">
        <v>2373</v>
      </c>
      <c r="E1938" s="38" t="s">
        <v>34</v>
      </c>
      <c r="F1938" s="38">
        <v>1</v>
      </c>
      <c r="G1938" s="41">
        <v>0.42086685699454968</v>
      </c>
      <c r="H1938" s="41">
        <v>0.42971381553572807</v>
      </c>
      <c r="I1938" s="57" t="s">
        <v>9</v>
      </c>
      <c r="J1938" s="58">
        <v>3089.8867662399298</v>
      </c>
      <c r="K1938" s="59">
        <v>0.60461148681394905</v>
      </c>
      <c r="L1938" s="26">
        <f t="shared" si="144"/>
        <v>1.3296839793215256</v>
      </c>
      <c r="M1938" s="60">
        <v>39.129685059176886</v>
      </c>
      <c r="N1938" s="61" t="s">
        <v>29</v>
      </c>
      <c r="O1938" s="24">
        <f t="shared" si="145"/>
        <v>0</v>
      </c>
      <c r="P1938" s="163">
        <v>1</v>
      </c>
      <c r="Q1938" s="166">
        <v>9</v>
      </c>
      <c r="R1938" s="166">
        <v>1</v>
      </c>
      <c r="S1938" s="166">
        <v>1</v>
      </c>
      <c r="AB1938" s="111"/>
      <c r="AI1938" s="111"/>
      <c r="AM1938" s="111"/>
    </row>
    <row r="1939" spans="1:40" x14ac:dyDescent="0.25">
      <c r="A1939" s="10"/>
      <c r="B1939" s="10"/>
      <c r="C1939" s="113" t="s">
        <v>2366</v>
      </c>
      <c r="D1939" s="51" t="s">
        <v>2373</v>
      </c>
      <c r="E1939" s="38" t="s">
        <v>34</v>
      </c>
      <c r="F1939" s="38">
        <v>2</v>
      </c>
      <c r="G1939" s="41">
        <v>0.41855365157078739</v>
      </c>
      <c r="H1939" s="41">
        <v>0.43832054130478698</v>
      </c>
      <c r="I1939" s="57" t="s">
        <v>9</v>
      </c>
      <c r="J1939" s="58">
        <v>3089.8867662399298</v>
      </c>
      <c r="K1939" s="59">
        <v>0.60461148681394905</v>
      </c>
      <c r="L1939" s="26">
        <f t="shared" si="144"/>
        <v>1.3223756533230824</v>
      </c>
      <c r="M1939" s="60">
        <v>38.626230313212432</v>
      </c>
      <c r="N1939" s="61" t="s">
        <v>29</v>
      </c>
      <c r="O1939" s="24">
        <f t="shared" si="145"/>
        <v>0</v>
      </c>
      <c r="P1939" s="163">
        <v>0</v>
      </c>
      <c r="Q1939" s="166">
        <v>10</v>
      </c>
      <c r="R1939" s="166">
        <v>1</v>
      </c>
      <c r="S1939" s="166">
        <v>1</v>
      </c>
      <c r="AB1939" s="111"/>
      <c r="AI1939" s="111"/>
      <c r="AM1939" s="111"/>
    </row>
    <row r="1940" spans="1:40" x14ac:dyDescent="0.25">
      <c r="A1940" s="10"/>
      <c r="B1940" s="10"/>
      <c r="C1940" s="13"/>
      <c r="D1940" s="66"/>
      <c r="E1940" s="116"/>
      <c r="F1940" s="116"/>
      <c r="G1940" s="81"/>
      <c r="H1940" s="81"/>
      <c r="I1940" s="63"/>
      <c r="J1940" s="64"/>
      <c r="K1940" s="65"/>
      <c r="L1940" s="50"/>
      <c r="M1940" s="73"/>
      <c r="N1940" s="74"/>
      <c r="O1940" s="111"/>
      <c r="P1940" s="163"/>
      <c r="Q1940" s="166"/>
      <c r="R1940" s="166"/>
      <c r="S1940" s="166"/>
      <c r="T1940" s="43"/>
      <c r="U1940" s="43"/>
      <c r="V1940" s="43"/>
      <c r="W1940" s="43"/>
      <c r="X1940" s="43"/>
      <c r="Y1940" s="43"/>
      <c r="Z1940" s="43"/>
      <c r="AA1940" s="43"/>
      <c r="AB1940" s="111"/>
      <c r="AC1940" s="71"/>
      <c r="AD1940" s="43"/>
      <c r="AE1940" s="43"/>
      <c r="AF1940" s="10"/>
      <c r="AG1940" s="10"/>
      <c r="AH1940" s="10"/>
      <c r="AI1940" s="111"/>
      <c r="AJ1940" s="43"/>
      <c r="AK1940" s="43"/>
      <c r="AL1940" s="43"/>
      <c r="AM1940" s="111"/>
    </row>
    <row r="1941" spans="1:40" x14ac:dyDescent="0.25">
      <c r="A1941" s="10"/>
      <c r="C1941" s="113" t="s">
        <v>2040</v>
      </c>
      <c r="O1941" s="25">
        <f>SUM(O1703:O1939)</f>
        <v>259</v>
      </c>
      <c r="P1941" s="25">
        <f>SUM(P1703:P1939)</f>
        <v>1019</v>
      </c>
      <c r="R1941" s="117">
        <f>SUM(R1703:R1939)</f>
        <v>1809</v>
      </c>
      <c r="S1941" s="117">
        <f>SUM(S1703:S1939)</f>
        <v>1503</v>
      </c>
      <c r="AC1941" s="117">
        <f>SUM(AC1703:AC1939)</f>
        <v>259</v>
      </c>
      <c r="AD1941" s="25">
        <f>SUM(AD1703:AD1928)</f>
        <v>1009</v>
      </c>
      <c r="AG1941" s="117">
        <f>SUM(AG1703:AG1939)</f>
        <v>786</v>
      </c>
      <c r="AH1941" s="117">
        <f>SUM(AH1703:AH1939)</f>
        <v>1503</v>
      </c>
      <c r="AJ1941" s="117">
        <f>SUM(AJ1703:AJ1939)</f>
        <v>90</v>
      </c>
      <c r="AK1941" s="117">
        <f>SUM(AK1703:AK1939)</f>
        <v>13</v>
      </c>
      <c r="AL1941" s="117">
        <f>SUM(AL1703:AL1939)</f>
        <v>16</v>
      </c>
      <c r="AM1941" s="10"/>
      <c r="AN1941" s="180">
        <f>SUM(AJ1941:AL1941)</f>
        <v>119</v>
      </c>
    </row>
    <row r="1942" spans="1:40" x14ac:dyDescent="0.25">
      <c r="A1942" s="10"/>
      <c r="B1942" s="10"/>
      <c r="C1942" s="13"/>
      <c r="D1942" s="10"/>
      <c r="E1942" s="10"/>
      <c r="F1942" s="10"/>
      <c r="G1942" s="10"/>
      <c r="H1942" s="10"/>
      <c r="I1942" s="43"/>
      <c r="J1942" s="43"/>
      <c r="K1942" s="43"/>
      <c r="L1942" s="43"/>
      <c r="M1942" s="50"/>
      <c r="N1942" s="12"/>
      <c r="O1942" s="71"/>
      <c r="P1942" s="71"/>
      <c r="Q1942" s="50"/>
      <c r="R1942" s="71"/>
      <c r="S1942" s="71"/>
      <c r="T1942" s="43"/>
      <c r="U1942" s="43"/>
      <c r="V1942" s="43"/>
      <c r="W1942" s="43"/>
      <c r="X1942" s="43"/>
      <c r="Y1942" s="43"/>
      <c r="Z1942" s="43"/>
      <c r="AA1942" s="43"/>
      <c r="AB1942" s="10"/>
      <c r="AC1942" s="71"/>
      <c r="AD1942" s="71"/>
      <c r="AE1942" s="43"/>
      <c r="AF1942" s="10"/>
      <c r="AG1942" s="71"/>
      <c r="AH1942" s="71"/>
      <c r="AI1942" s="10"/>
      <c r="AJ1942" s="71"/>
      <c r="AK1942" s="71"/>
      <c r="AL1942" s="71"/>
      <c r="AM1942" s="10"/>
      <c r="AN1942" s="180"/>
    </row>
    <row r="1943" spans="1:40" x14ac:dyDescent="0.25">
      <c r="A1943" s="10"/>
      <c r="B1943" s="185"/>
      <c r="C1943" s="185"/>
      <c r="D1943" s="185"/>
      <c r="E1943" s="185"/>
      <c r="F1943" s="185"/>
      <c r="G1943" s="185"/>
      <c r="H1943" s="185"/>
      <c r="I1943" s="187"/>
      <c r="J1943" s="187"/>
      <c r="K1943" s="187"/>
      <c r="L1943" s="187"/>
      <c r="M1943" s="197"/>
      <c r="N1943" s="198"/>
      <c r="O1943" s="197"/>
      <c r="P1943" s="198"/>
      <c r="Q1943" s="197"/>
      <c r="R1943" s="197"/>
      <c r="S1943" s="197"/>
      <c r="T1943" s="187"/>
      <c r="U1943" s="187"/>
      <c r="V1943" s="187"/>
      <c r="W1943" s="187"/>
      <c r="X1943" s="187"/>
      <c r="Y1943" s="187"/>
      <c r="Z1943" s="187"/>
      <c r="AA1943" s="187"/>
      <c r="AB1943" s="185"/>
      <c r="AC1943" s="199"/>
      <c r="AD1943" s="187"/>
      <c r="AE1943" s="187"/>
      <c r="AF1943" s="185"/>
      <c r="AG1943" s="185"/>
      <c r="AH1943" s="185"/>
      <c r="AI1943" s="185"/>
      <c r="AJ1943" s="187"/>
      <c r="AK1943" s="187"/>
      <c r="AL1943" s="187"/>
      <c r="AM1943" s="10"/>
    </row>
    <row r="1944" spans="1:40" ht="18.75" customHeight="1" x14ac:dyDescent="0.25">
      <c r="A1944" s="10"/>
      <c r="B1944" s="185"/>
      <c r="C1944" s="200" t="s">
        <v>2387</v>
      </c>
      <c r="D1944" s="185"/>
      <c r="E1944" s="185"/>
      <c r="F1944" s="185"/>
      <c r="G1944" s="185"/>
      <c r="H1944" s="185"/>
      <c r="I1944" s="187"/>
      <c r="J1944" s="187"/>
      <c r="K1944" s="187"/>
      <c r="L1944" s="187"/>
      <c r="M1944" s="197"/>
      <c r="N1944" s="198"/>
      <c r="O1944" s="197"/>
      <c r="P1944" s="198"/>
      <c r="Q1944" s="197"/>
      <c r="R1944" s="197"/>
      <c r="S1944" s="197"/>
      <c r="T1944" s="187"/>
      <c r="U1944" s="187"/>
      <c r="V1944" s="187"/>
      <c r="W1944" s="187"/>
      <c r="X1944" s="187"/>
      <c r="Y1944" s="187"/>
      <c r="Z1944" s="187"/>
      <c r="AA1944" s="187"/>
      <c r="AB1944" s="185"/>
      <c r="AC1944" s="199"/>
      <c r="AD1944" s="187"/>
      <c r="AE1944" s="187"/>
      <c r="AF1944" s="185"/>
      <c r="AG1944" s="185"/>
      <c r="AH1944" s="185"/>
      <c r="AI1944" s="185"/>
      <c r="AJ1944" s="187"/>
      <c r="AK1944" s="187"/>
      <c r="AL1944" s="187"/>
      <c r="AM1944" s="10"/>
    </row>
    <row r="1945" spans="1:40" x14ac:dyDescent="0.25">
      <c r="A1945" s="10"/>
      <c r="B1945" s="185"/>
      <c r="C1945" s="179" t="s">
        <v>966</v>
      </c>
      <c r="D1945" s="185"/>
      <c r="E1945" s="185"/>
      <c r="F1945" s="185"/>
      <c r="G1945" s="185"/>
      <c r="H1945" s="185"/>
      <c r="I1945" s="187"/>
      <c r="J1945" s="187"/>
      <c r="K1945" s="187"/>
      <c r="L1945" s="187"/>
      <c r="M1945" s="197"/>
      <c r="N1945" s="198"/>
      <c r="O1945" s="197"/>
      <c r="P1945" s="198"/>
      <c r="Q1945" s="197"/>
      <c r="R1945" s="197"/>
      <c r="S1945" s="197"/>
      <c r="T1945" s="187"/>
      <c r="U1945" s="187"/>
      <c r="V1945" s="187"/>
      <c r="W1945" s="187"/>
      <c r="X1945" s="187"/>
      <c r="Y1945" s="187"/>
      <c r="Z1945" s="187"/>
      <c r="AA1945" s="187"/>
      <c r="AB1945" s="185"/>
      <c r="AC1945" s="199"/>
      <c r="AD1945" s="187"/>
      <c r="AE1945" s="187"/>
      <c r="AF1945" s="185"/>
      <c r="AG1945" s="185"/>
      <c r="AH1945" s="185"/>
      <c r="AI1945" s="185"/>
      <c r="AJ1945" s="187"/>
      <c r="AK1945" s="187"/>
      <c r="AL1945" s="187"/>
      <c r="AM1945" s="10"/>
    </row>
    <row r="1946" spans="1:40" x14ac:dyDescent="0.25">
      <c r="A1946" s="10"/>
      <c r="B1946" s="185"/>
      <c r="C1946" s="200" t="s">
        <v>967</v>
      </c>
      <c r="D1946" s="185"/>
      <c r="E1946" s="185"/>
      <c r="F1946" s="185"/>
      <c r="G1946" s="185"/>
      <c r="H1946" s="185"/>
      <c r="I1946" s="187"/>
      <c r="J1946" s="187"/>
      <c r="K1946" s="187"/>
      <c r="L1946" s="187"/>
      <c r="M1946" s="197"/>
      <c r="N1946" s="198"/>
      <c r="O1946" s="197"/>
      <c r="P1946" s="198"/>
      <c r="Q1946" s="197"/>
      <c r="R1946" s="197"/>
      <c r="S1946" s="197"/>
      <c r="T1946" s="187"/>
      <c r="U1946" s="187"/>
      <c r="V1946" s="187"/>
      <c r="W1946" s="187"/>
      <c r="X1946" s="187"/>
      <c r="Y1946" s="187"/>
      <c r="Z1946" s="187"/>
      <c r="AA1946" s="187"/>
      <c r="AB1946" s="185"/>
      <c r="AC1946" s="199"/>
      <c r="AD1946" s="187"/>
      <c r="AE1946" s="187"/>
      <c r="AF1946" s="185"/>
      <c r="AG1946" s="185"/>
      <c r="AH1946" s="185"/>
      <c r="AI1946" s="185"/>
      <c r="AJ1946" s="187"/>
      <c r="AK1946" s="187"/>
      <c r="AL1946" s="187"/>
      <c r="AM1946" s="10"/>
    </row>
    <row r="1947" spans="1:40" x14ac:dyDescent="0.25">
      <c r="A1947" s="10"/>
      <c r="B1947" s="185"/>
      <c r="C1947" s="200" t="s">
        <v>968</v>
      </c>
      <c r="D1947" s="185"/>
      <c r="E1947" s="185"/>
      <c r="F1947" s="185"/>
      <c r="G1947" s="185"/>
      <c r="H1947" s="185"/>
      <c r="I1947" s="187"/>
      <c r="J1947" s="187"/>
      <c r="K1947" s="187"/>
      <c r="L1947" s="187"/>
      <c r="M1947" s="197"/>
      <c r="N1947" s="198"/>
      <c r="O1947" s="197"/>
      <c r="P1947" s="198"/>
      <c r="Q1947" s="197"/>
      <c r="R1947" s="197"/>
      <c r="S1947" s="197"/>
      <c r="T1947" s="187"/>
      <c r="U1947" s="187"/>
      <c r="V1947" s="187"/>
      <c r="W1947" s="187"/>
      <c r="X1947" s="187"/>
      <c r="Y1947" s="187"/>
      <c r="Z1947" s="187"/>
      <c r="AA1947" s="187"/>
      <c r="AB1947" s="185"/>
      <c r="AC1947" s="199"/>
      <c r="AD1947" s="187"/>
      <c r="AE1947" s="187"/>
      <c r="AF1947" s="185"/>
      <c r="AG1947" s="185"/>
      <c r="AH1947" s="185"/>
      <c r="AI1947" s="185"/>
      <c r="AJ1947" s="187"/>
      <c r="AK1947" s="187"/>
      <c r="AL1947" s="187"/>
      <c r="AM1947" s="10"/>
    </row>
    <row r="1948" spans="1:40" x14ac:dyDescent="0.25">
      <c r="A1948" s="10"/>
      <c r="B1948" s="185"/>
      <c r="C1948" s="162" t="s">
        <v>1840</v>
      </c>
      <c r="D1948" s="185"/>
      <c r="E1948" s="185"/>
      <c r="F1948" s="185"/>
      <c r="G1948" s="185"/>
      <c r="H1948" s="185"/>
      <c r="I1948" s="187"/>
      <c r="J1948" s="187"/>
      <c r="K1948" s="187"/>
      <c r="L1948" s="187"/>
      <c r="M1948" s="197"/>
      <c r="N1948" s="198"/>
      <c r="O1948" s="197"/>
      <c r="P1948" s="198"/>
      <c r="Q1948" s="197"/>
      <c r="R1948" s="197"/>
      <c r="S1948" s="197"/>
      <c r="T1948" s="187"/>
      <c r="U1948" s="187"/>
      <c r="V1948" s="187"/>
      <c r="W1948" s="187"/>
      <c r="X1948" s="187"/>
      <c r="Y1948" s="187"/>
      <c r="Z1948" s="187"/>
      <c r="AA1948" s="187"/>
      <c r="AB1948" s="185"/>
      <c r="AC1948" s="199"/>
      <c r="AD1948" s="187"/>
      <c r="AE1948" s="187"/>
      <c r="AF1948" s="185"/>
      <c r="AG1948" s="185"/>
      <c r="AH1948" s="185"/>
      <c r="AI1948" s="185"/>
      <c r="AJ1948" s="187"/>
      <c r="AK1948" s="187"/>
      <c r="AL1948" s="187"/>
      <c r="AM1948" s="10"/>
    </row>
    <row r="1949" spans="1:40" x14ac:dyDescent="0.25">
      <c r="A1949" s="10"/>
      <c r="B1949" s="185"/>
      <c r="C1949" s="162" t="s">
        <v>1885</v>
      </c>
      <c r="D1949" s="185"/>
      <c r="E1949" s="185"/>
      <c r="F1949" s="185"/>
      <c r="G1949" s="185"/>
      <c r="H1949" s="185"/>
      <c r="I1949" s="187"/>
      <c r="J1949" s="187"/>
      <c r="K1949" s="187"/>
      <c r="L1949" s="187"/>
      <c r="M1949" s="197"/>
      <c r="N1949" s="198"/>
      <c r="O1949" s="197"/>
      <c r="P1949" s="198"/>
      <c r="Q1949" s="197"/>
      <c r="R1949" s="197"/>
      <c r="S1949" s="197"/>
      <c r="T1949" s="187"/>
      <c r="U1949" s="187"/>
      <c r="V1949" s="187"/>
      <c r="W1949" s="187"/>
      <c r="X1949" s="187"/>
      <c r="Y1949" s="187"/>
      <c r="Z1949" s="187"/>
      <c r="AA1949" s="187"/>
      <c r="AB1949" s="185"/>
      <c r="AC1949" s="199"/>
      <c r="AD1949" s="187"/>
      <c r="AE1949" s="187"/>
      <c r="AF1949" s="185"/>
      <c r="AG1949" s="185"/>
      <c r="AH1949" s="185"/>
      <c r="AI1949" s="185"/>
      <c r="AJ1949" s="187"/>
      <c r="AK1949" s="187"/>
      <c r="AL1949" s="187"/>
      <c r="AM1949" s="10"/>
    </row>
    <row r="1950" spans="1:40" x14ac:dyDescent="0.25">
      <c r="A1950" s="10"/>
      <c r="B1950" s="185"/>
      <c r="C1950" s="162" t="s">
        <v>1877</v>
      </c>
      <c r="D1950" s="185"/>
      <c r="E1950" s="185"/>
      <c r="F1950" s="185"/>
      <c r="G1950" s="185"/>
      <c r="H1950" s="185"/>
      <c r="I1950" s="187"/>
      <c r="J1950" s="187"/>
      <c r="K1950" s="187"/>
      <c r="L1950" s="187"/>
      <c r="M1950" s="197"/>
      <c r="N1950" s="198"/>
      <c r="O1950" s="197"/>
      <c r="P1950" s="198"/>
      <c r="Q1950" s="197"/>
      <c r="R1950" s="197"/>
      <c r="S1950" s="197"/>
      <c r="T1950" s="187"/>
      <c r="U1950" s="187"/>
      <c r="V1950" s="187"/>
      <c r="W1950" s="187"/>
      <c r="X1950" s="187"/>
      <c r="Y1950" s="187"/>
      <c r="Z1950" s="187"/>
      <c r="AA1950" s="187"/>
      <c r="AB1950" s="185"/>
      <c r="AC1950" s="199"/>
      <c r="AD1950" s="187"/>
      <c r="AE1950" s="187"/>
      <c r="AF1950" s="185"/>
      <c r="AG1950" s="185"/>
      <c r="AH1950" s="185"/>
      <c r="AI1950" s="185"/>
      <c r="AJ1950" s="187"/>
      <c r="AK1950" s="187"/>
      <c r="AL1950" s="187"/>
      <c r="AM1950" s="10"/>
    </row>
    <row r="1951" spans="1:40" x14ac:dyDescent="0.25">
      <c r="A1951" s="10"/>
      <c r="B1951" s="185"/>
      <c r="C1951" s="200" t="s">
        <v>969</v>
      </c>
      <c r="D1951" s="185"/>
      <c r="E1951" s="185"/>
      <c r="F1951" s="185"/>
      <c r="G1951" s="185"/>
      <c r="H1951" s="185"/>
      <c r="I1951" s="187"/>
      <c r="J1951" s="187"/>
      <c r="K1951" s="187"/>
      <c r="L1951" s="187"/>
      <c r="M1951" s="197"/>
      <c r="N1951" s="198"/>
      <c r="O1951" s="197"/>
      <c r="P1951" s="198"/>
      <c r="Q1951" s="197"/>
      <c r="R1951" s="197"/>
      <c r="S1951" s="197"/>
      <c r="T1951" s="187"/>
      <c r="U1951" s="187"/>
      <c r="V1951" s="187"/>
      <c r="W1951" s="187"/>
      <c r="X1951" s="187"/>
      <c r="Y1951" s="187"/>
      <c r="Z1951" s="187"/>
      <c r="AA1951" s="187"/>
      <c r="AB1951" s="185"/>
      <c r="AC1951" s="199"/>
      <c r="AD1951" s="187"/>
      <c r="AE1951" s="187"/>
      <c r="AF1951" s="185"/>
      <c r="AG1951" s="185"/>
      <c r="AH1951" s="185"/>
      <c r="AI1951" s="185"/>
      <c r="AJ1951" s="187"/>
      <c r="AK1951" s="187"/>
      <c r="AL1951" s="187"/>
      <c r="AM1951" s="10"/>
    </row>
    <row r="1952" spans="1:40" x14ac:dyDescent="0.25">
      <c r="A1952" s="10"/>
      <c r="B1952" s="185"/>
      <c r="C1952" s="185" t="s">
        <v>1948</v>
      </c>
      <c r="D1952" s="185"/>
      <c r="E1952" s="185"/>
      <c r="F1952" s="185"/>
      <c r="G1952" s="185"/>
      <c r="H1952" s="185"/>
      <c r="I1952" s="187"/>
      <c r="J1952" s="187"/>
      <c r="K1952" s="187"/>
      <c r="L1952" s="187"/>
      <c r="M1952" s="197"/>
      <c r="N1952" s="198"/>
      <c r="O1952" s="197"/>
      <c r="P1952" s="198"/>
      <c r="Q1952" s="197"/>
      <c r="R1952" s="197"/>
      <c r="S1952" s="197"/>
      <c r="T1952" s="187"/>
      <c r="U1952" s="187"/>
      <c r="V1952" s="187"/>
      <c r="W1952" s="187"/>
      <c r="X1952" s="187"/>
      <c r="Y1952" s="187"/>
      <c r="Z1952" s="187"/>
      <c r="AA1952" s="187"/>
      <c r="AB1952" s="185"/>
      <c r="AC1952" s="199"/>
      <c r="AD1952" s="187"/>
      <c r="AE1952" s="187"/>
      <c r="AF1952" s="185"/>
      <c r="AG1952" s="185"/>
      <c r="AH1952" s="185"/>
      <c r="AI1952" s="185"/>
      <c r="AJ1952" s="187"/>
      <c r="AK1952" s="187"/>
      <c r="AL1952" s="187"/>
      <c r="AM1952" s="10"/>
    </row>
    <row r="1953" spans="1:39" x14ac:dyDescent="0.25">
      <c r="A1953" s="10"/>
      <c r="B1953" s="185"/>
      <c r="C1953" s="185"/>
      <c r="D1953" s="185"/>
      <c r="E1953" s="185"/>
      <c r="F1953" s="185"/>
      <c r="G1953" s="185"/>
      <c r="H1953" s="185"/>
      <c r="I1953" s="187"/>
      <c r="J1953" s="187"/>
      <c r="K1953" s="187"/>
      <c r="L1953" s="187"/>
      <c r="M1953" s="197"/>
      <c r="N1953" s="198"/>
      <c r="O1953" s="197"/>
      <c r="P1953" s="198"/>
      <c r="Q1953" s="197"/>
      <c r="R1953" s="197"/>
      <c r="S1953" s="197"/>
      <c r="T1953" s="187"/>
      <c r="U1953" s="187"/>
      <c r="V1953" s="187"/>
      <c r="W1953" s="187"/>
      <c r="X1953" s="187"/>
      <c r="Y1953" s="187"/>
      <c r="Z1953" s="187"/>
      <c r="AA1953" s="187"/>
      <c r="AB1953" s="185"/>
      <c r="AC1953" s="199"/>
      <c r="AD1953" s="187"/>
      <c r="AE1953" s="187"/>
      <c r="AF1953" s="185"/>
      <c r="AG1953" s="185"/>
      <c r="AH1953" s="185"/>
      <c r="AI1953" s="185"/>
      <c r="AJ1953" s="187"/>
      <c r="AK1953" s="187"/>
      <c r="AL1953" s="187"/>
      <c r="AM1953" s="10"/>
    </row>
    <row r="1954" spans="1:39" x14ac:dyDescent="0.25">
      <c r="A1954" s="10"/>
      <c r="B1954" s="10"/>
      <c r="C1954" s="10"/>
      <c r="D1954" s="10"/>
      <c r="E1954" s="10"/>
      <c r="F1954" s="10"/>
      <c r="G1954" s="10"/>
      <c r="H1954" s="10"/>
      <c r="I1954" s="43"/>
      <c r="J1954" s="43"/>
      <c r="K1954" s="43"/>
      <c r="L1954" s="43"/>
      <c r="M1954" s="50"/>
      <c r="N1954" s="12"/>
      <c r="O1954" s="50"/>
      <c r="P1954" s="12"/>
      <c r="Q1954" s="50"/>
      <c r="R1954" s="50"/>
      <c r="S1954" s="50"/>
      <c r="T1954" s="43"/>
      <c r="U1954" s="43"/>
      <c r="V1954" s="43"/>
      <c r="W1954" s="43"/>
      <c r="X1954" s="43"/>
      <c r="Y1954" s="43"/>
      <c r="Z1954" s="43"/>
      <c r="AA1954" s="43"/>
      <c r="AB1954" s="10"/>
      <c r="AC1954" s="71"/>
      <c r="AD1954" s="43"/>
      <c r="AE1954" s="43"/>
      <c r="AF1954" s="10"/>
      <c r="AG1954" s="10"/>
      <c r="AH1954" s="10"/>
      <c r="AI1954" s="10"/>
      <c r="AJ1954" s="43"/>
      <c r="AK1954" s="43"/>
      <c r="AL1954" s="43"/>
      <c r="AM1954" s="10"/>
    </row>
    <row r="1955" spans="1:39" ht="81" x14ac:dyDescent="0.3">
      <c r="A1955" s="10"/>
      <c r="B1955" s="10"/>
      <c r="C1955" s="18" t="s">
        <v>2655</v>
      </c>
      <c r="D1955" s="18" t="s">
        <v>977</v>
      </c>
      <c r="E1955" s="271" t="s">
        <v>2</v>
      </c>
      <c r="F1955" s="270" t="s">
        <v>975</v>
      </c>
      <c r="G1955" s="127" t="s">
        <v>3</v>
      </c>
      <c r="H1955" s="135"/>
      <c r="I1955" s="50"/>
      <c r="J1955" s="12"/>
      <c r="K1955" s="50"/>
      <c r="L1955" s="12"/>
      <c r="M1955" s="50"/>
      <c r="N1955" s="50"/>
      <c r="O1955" s="50"/>
      <c r="P1955" s="43"/>
      <c r="Q1955" s="43"/>
      <c r="R1955" s="43"/>
      <c r="S1955" s="43"/>
      <c r="T1955" s="43"/>
      <c r="U1955" s="43"/>
      <c r="V1955" s="43"/>
      <c r="W1955" s="43"/>
      <c r="X1955" s="10"/>
      <c r="Y1955" s="71"/>
      <c r="Z1955" s="43"/>
      <c r="AA1955" s="43"/>
      <c r="AB1955" s="10"/>
      <c r="AC1955" s="10"/>
      <c r="AD1955" s="10"/>
      <c r="AE1955" s="10"/>
      <c r="AF1955" s="43"/>
      <c r="AG1955" s="43"/>
      <c r="AH1955" s="43"/>
      <c r="AI1955" s="10"/>
      <c r="AJ1955" s="10"/>
      <c r="AK1955" s="10"/>
      <c r="AL1955" s="10"/>
      <c r="AM1955" s="10"/>
    </row>
    <row r="1956" spans="1:39" x14ac:dyDescent="0.25">
      <c r="A1956" s="10"/>
      <c r="B1956" s="10"/>
      <c r="C1956" s="34" t="s">
        <v>38</v>
      </c>
      <c r="D1956" s="6" t="s">
        <v>976</v>
      </c>
      <c r="E1956" s="27">
        <v>39.538851318605097</v>
      </c>
      <c r="F1956" s="20">
        <v>0.60461148681394905</v>
      </c>
      <c r="G1956" s="3">
        <v>3089.8867662399298</v>
      </c>
      <c r="H1956" s="135"/>
      <c r="I1956" s="50"/>
      <c r="J1956" s="12"/>
      <c r="K1956" s="50"/>
      <c r="L1956" s="12"/>
      <c r="M1956" s="50"/>
      <c r="N1956" s="50"/>
      <c r="O1956" s="50"/>
      <c r="P1956" s="43"/>
      <c r="Q1956" s="43"/>
      <c r="R1956" s="43"/>
      <c r="S1956" s="43"/>
      <c r="T1956" s="43"/>
      <c r="U1956" s="43"/>
      <c r="V1956" s="43"/>
      <c r="W1956" s="43"/>
      <c r="X1956" s="10"/>
      <c r="Y1956" s="71"/>
      <c r="Z1956" s="43"/>
      <c r="AA1956" s="43"/>
      <c r="AB1956" s="10"/>
      <c r="AC1956" s="10"/>
      <c r="AD1956" s="10"/>
      <c r="AE1956" s="10"/>
      <c r="AF1956" s="43"/>
      <c r="AG1956" s="43"/>
      <c r="AH1956" s="43"/>
      <c r="AI1956" s="10"/>
      <c r="AJ1956" s="10"/>
      <c r="AK1956" s="10"/>
      <c r="AL1956" s="10"/>
      <c r="AM1956" s="10"/>
    </row>
    <row r="1957" spans="1:39" x14ac:dyDescent="0.25">
      <c r="A1957" s="10"/>
      <c r="B1957" s="10"/>
      <c r="C1957" s="34" t="s">
        <v>973</v>
      </c>
      <c r="D1957" s="6" t="s">
        <v>978</v>
      </c>
      <c r="E1957" s="27">
        <v>36.457267619917197</v>
      </c>
      <c r="F1957" s="20">
        <v>0.635427323800828</v>
      </c>
      <c r="G1957" s="3">
        <v>799.92916147979997</v>
      </c>
      <c r="H1957" s="135"/>
      <c r="I1957" s="50"/>
      <c r="J1957" s="12"/>
      <c r="K1957" s="50"/>
      <c r="L1957" s="12"/>
      <c r="M1957" s="50"/>
      <c r="N1957" s="50"/>
      <c r="O1957" s="50"/>
      <c r="P1957" s="43"/>
      <c r="Q1957" s="43"/>
      <c r="R1957" s="43"/>
      <c r="S1957" s="43"/>
      <c r="T1957" s="43"/>
      <c r="U1957" s="43"/>
      <c r="V1957" s="43"/>
      <c r="W1957" s="43"/>
      <c r="X1957" s="10"/>
      <c r="Y1957" s="71"/>
      <c r="Z1957" s="43"/>
      <c r="AA1957" s="43"/>
      <c r="AB1957" s="10"/>
      <c r="AC1957" s="10"/>
      <c r="AD1957" s="10"/>
      <c r="AE1957" s="10"/>
      <c r="AF1957" s="43"/>
      <c r="AG1957" s="43"/>
      <c r="AH1957" s="43"/>
      <c r="AI1957" s="10"/>
      <c r="AJ1957" s="10"/>
      <c r="AK1957" s="10"/>
      <c r="AL1957" s="10"/>
      <c r="AM1957" s="10"/>
    </row>
    <row r="1958" spans="1:39" x14ac:dyDescent="0.25">
      <c r="A1958" s="10"/>
      <c r="B1958" s="10"/>
      <c r="C1958" s="34" t="s">
        <v>970</v>
      </c>
      <c r="D1958" s="6" t="s">
        <v>979</v>
      </c>
      <c r="E1958" s="27">
        <v>37.89</v>
      </c>
      <c r="F1958" s="20">
        <v>0.62109999999999999</v>
      </c>
      <c r="G1958" s="3">
        <v>2030.89</v>
      </c>
      <c r="H1958" s="135"/>
      <c r="I1958" s="50"/>
      <c r="J1958" s="12"/>
      <c r="K1958" s="50"/>
      <c r="L1958" s="12"/>
      <c r="M1958" s="50"/>
      <c r="N1958" s="50"/>
      <c r="O1958" s="50"/>
      <c r="P1958" s="43"/>
      <c r="Q1958" s="43"/>
      <c r="R1958" s="43"/>
      <c r="S1958" s="43"/>
      <c r="T1958" s="43"/>
      <c r="U1958" s="43"/>
      <c r="V1958" s="43"/>
      <c r="W1958" s="43"/>
      <c r="X1958" s="10"/>
      <c r="Y1958" s="71"/>
      <c r="Z1958" s="43"/>
      <c r="AA1958" s="43"/>
      <c r="AB1958" s="10"/>
      <c r="AC1958" s="10"/>
      <c r="AD1958" s="10"/>
      <c r="AE1958" s="10"/>
      <c r="AF1958" s="43"/>
      <c r="AG1958" s="43"/>
      <c r="AH1958" s="43"/>
      <c r="AI1958" s="10"/>
      <c r="AJ1958" s="10"/>
      <c r="AK1958" s="10"/>
      <c r="AL1958" s="10"/>
      <c r="AM1958" s="10"/>
    </row>
    <row r="1959" spans="1:39" x14ac:dyDescent="0.25">
      <c r="A1959" s="10"/>
      <c r="B1959" s="10"/>
      <c r="C1959" s="1" t="s">
        <v>984</v>
      </c>
      <c r="D1959" s="6" t="s">
        <v>983</v>
      </c>
      <c r="E1959" s="27">
        <v>43.6</v>
      </c>
      <c r="F1959" s="20">
        <v>0.56399999999999995</v>
      </c>
      <c r="G1959" s="3">
        <v>777.64</v>
      </c>
      <c r="H1959" s="135"/>
      <c r="I1959" s="50"/>
      <c r="J1959" s="12"/>
      <c r="K1959" s="50"/>
      <c r="L1959" s="12"/>
      <c r="M1959" s="50"/>
      <c r="N1959" s="50"/>
      <c r="O1959" s="50"/>
      <c r="P1959" s="43"/>
      <c r="Q1959" s="43"/>
      <c r="R1959" s="43"/>
      <c r="S1959" s="43"/>
      <c r="T1959" s="43"/>
      <c r="U1959" s="43"/>
      <c r="V1959" s="43"/>
      <c r="W1959" s="43"/>
      <c r="X1959" s="10"/>
      <c r="Y1959" s="71"/>
      <c r="Z1959" s="43"/>
      <c r="AA1959" s="43"/>
      <c r="AB1959" s="10"/>
      <c r="AC1959" s="10"/>
      <c r="AD1959" s="10"/>
      <c r="AE1959" s="10"/>
      <c r="AF1959" s="43"/>
      <c r="AG1959" s="43"/>
      <c r="AH1959" s="43"/>
      <c r="AI1959" s="10"/>
      <c r="AJ1959" s="10"/>
      <c r="AK1959" s="10"/>
      <c r="AL1959" s="10"/>
      <c r="AM1959" s="10"/>
    </row>
    <row r="1960" spans="1:39" x14ac:dyDescent="0.25">
      <c r="A1960" s="10"/>
      <c r="B1960" s="10"/>
      <c r="C1960" s="34" t="s">
        <v>972</v>
      </c>
      <c r="D1960" s="6" t="s">
        <v>980</v>
      </c>
      <c r="E1960" s="27">
        <v>41.770047649841402</v>
      </c>
      <c r="F1960" s="20">
        <v>0.58229952350158598</v>
      </c>
      <c r="G1960" s="3">
        <v>7841.2664268396102</v>
      </c>
      <c r="H1960" s="135"/>
      <c r="I1960" s="50"/>
      <c r="J1960" s="12"/>
      <c r="K1960" s="50"/>
      <c r="L1960" s="12"/>
      <c r="M1960" s="50"/>
      <c r="N1960" s="50"/>
      <c r="O1960" s="50"/>
      <c r="P1960" s="43"/>
      <c r="Q1960" s="43"/>
      <c r="R1960" s="43"/>
      <c r="S1960" s="43"/>
      <c r="T1960" s="43"/>
      <c r="U1960" s="43"/>
      <c r="V1960" s="43"/>
      <c r="W1960" s="43"/>
      <c r="X1960" s="10"/>
      <c r="Y1960" s="71"/>
      <c r="Z1960" s="43"/>
      <c r="AA1960" s="43"/>
      <c r="AB1960" s="10"/>
      <c r="AC1960" s="10"/>
      <c r="AD1960" s="10"/>
      <c r="AE1960" s="10"/>
      <c r="AF1960" s="43"/>
      <c r="AG1960" s="43"/>
      <c r="AH1960" s="43"/>
      <c r="AI1960" s="10"/>
      <c r="AJ1960" s="10"/>
      <c r="AK1960" s="10"/>
      <c r="AL1960" s="10"/>
      <c r="AM1960" s="10"/>
    </row>
    <row r="1961" spans="1:39" x14ac:dyDescent="0.25">
      <c r="A1961" s="10"/>
      <c r="B1961" s="10"/>
      <c r="C1961" s="34" t="s">
        <v>974</v>
      </c>
      <c r="D1961" s="6" t="s">
        <v>981</v>
      </c>
      <c r="E1961" s="27">
        <v>40.3010585429329</v>
      </c>
      <c r="F1961" s="20">
        <v>0.59698941457067101</v>
      </c>
      <c r="G1961" s="3">
        <v>975.54818850517802</v>
      </c>
      <c r="H1961" s="135"/>
      <c r="I1961" s="50"/>
      <c r="J1961" s="12"/>
      <c r="K1961" s="50"/>
      <c r="L1961" s="12"/>
      <c r="M1961" s="50"/>
      <c r="N1961" s="50"/>
      <c r="O1961" s="50"/>
      <c r="P1961" s="43"/>
      <c r="Q1961" s="43"/>
      <c r="R1961" s="43"/>
      <c r="S1961" s="43"/>
      <c r="T1961" s="43"/>
      <c r="U1961" s="43"/>
      <c r="V1961" s="43"/>
      <c r="W1961" s="43"/>
      <c r="X1961" s="10"/>
      <c r="Y1961" s="71"/>
      <c r="Z1961" s="43"/>
      <c r="AA1961" s="43"/>
      <c r="AB1961" s="10"/>
      <c r="AC1961" s="10"/>
      <c r="AD1961" s="10"/>
      <c r="AE1961" s="10"/>
      <c r="AF1961" s="43"/>
      <c r="AG1961" s="43"/>
      <c r="AH1961" s="43"/>
      <c r="AI1961" s="10"/>
      <c r="AJ1961" s="10"/>
      <c r="AK1961" s="10"/>
      <c r="AL1961" s="10"/>
      <c r="AM1961" s="10"/>
    </row>
    <row r="1962" spans="1:39" x14ac:dyDescent="0.25">
      <c r="A1962" s="10"/>
      <c r="B1962" s="10"/>
      <c r="C1962" s="34" t="s">
        <v>971</v>
      </c>
      <c r="D1962" s="6" t="s">
        <v>982</v>
      </c>
      <c r="E1962" s="27">
        <v>38.720529299294597</v>
      </c>
      <c r="F1962" s="20">
        <v>0.61279470700705407</v>
      </c>
      <c r="G1962" s="3">
        <v>1696.80766954417</v>
      </c>
      <c r="H1962" s="135"/>
      <c r="I1962" s="50"/>
      <c r="J1962" s="12"/>
      <c r="K1962" s="50"/>
      <c r="L1962" s="12"/>
      <c r="M1962" s="50"/>
      <c r="N1962" s="50"/>
      <c r="O1962" s="50"/>
      <c r="P1962" s="43"/>
      <c r="Q1962" s="43"/>
      <c r="R1962" s="43"/>
      <c r="S1962" s="43"/>
      <c r="T1962" s="43"/>
      <c r="U1962" s="43"/>
      <c r="V1962" s="43"/>
      <c r="W1962" s="43"/>
      <c r="X1962" s="10"/>
      <c r="Y1962" s="71"/>
      <c r="Z1962" s="43"/>
      <c r="AA1962" s="43"/>
      <c r="AB1962" s="10"/>
      <c r="AC1962" s="10"/>
      <c r="AD1962" s="10"/>
      <c r="AE1962" s="10"/>
      <c r="AF1962" s="43"/>
      <c r="AG1962" s="43"/>
      <c r="AH1962" s="43"/>
      <c r="AI1962" s="10"/>
      <c r="AJ1962" s="10"/>
      <c r="AK1962" s="10"/>
      <c r="AL1962" s="10"/>
      <c r="AM1962" s="10"/>
    </row>
    <row r="1963" spans="1:39" x14ac:dyDescent="0.25">
      <c r="A1963" s="10"/>
      <c r="B1963" s="10"/>
      <c r="C1963" s="10"/>
      <c r="D1963" s="10"/>
      <c r="E1963" s="10"/>
      <c r="F1963" s="10"/>
      <c r="G1963" s="10"/>
      <c r="H1963" s="10"/>
      <c r="I1963" s="50"/>
      <c r="J1963" s="12"/>
      <c r="K1963" s="50"/>
      <c r="L1963" s="12"/>
      <c r="M1963" s="50"/>
      <c r="N1963" s="50"/>
      <c r="O1963" s="50"/>
      <c r="P1963" s="43"/>
      <c r="Q1963" s="43"/>
      <c r="R1963" s="43"/>
      <c r="S1963" s="43"/>
      <c r="T1963" s="43"/>
      <c r="U1963" s="43"/>
      <c r="V1963" s="43"/>
      <c r="W1963" s="43"/>
      <c r="X1963" s="10"/>
      <c r="Y1963" s="71"/>
      <c r="Z1963" s="43"/>
      <c r="AA1963" s="43"/>
      <c r="AB1963" s="10"/>
      <c r="AC1963" s="10"/>
      <c r="AD1963" s="10"/>
      <c r="AE1963" s="10"/>
      <c r="AF1963" s="43"/>
      <c r="AG1963" s="43"/>
      <c r="AH1963" s="43"/>
      <c r="AI1963" s="10"/>
      <c r="AJ1963" s="10"/>
      <c r="AK1963" s="10"/>
      <c r="AL1963" s="10"/>
      <c r="AM1963" s="10"/>
    </row>
  </sheetData>
  <phoneticPr fontId="27" type="noConversion"/>
  <pageMargins left="0.7" right="0.7" top="0.78740157499999996" bottom="0.78740157499999996" header="0.3" footer="0.3"/>
  <pageSetup paperSize="270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94"/>
  <sheetViews>
    <sheetView zoomScaleNormal="100" workbookViewId="0">
      <pane ySplit="2" topLeftCell="A3" activePane="bottomLeft" state="frozenSplit"/>
      <selection pane="bottomLeft" activeCell="A3" sqref="A3"/>
    </sheetView>
  </sheetViews>
  <sheetFormatPr defaultRowHeight="15" x14ac:dyDescent="0.25"/>
  <cols>
    <col min="1" max="2" width="5.7109375" customWidth="1"/>
    <col min="3" max="3" width="44.7109375" customWidth="1"/>
    <col min="4" max="4" width="41.42578125" customWidth="1"/>
    <col min="5" max="5" width="28.28515625" customWidth="1"/>
    <col min="6" max="6" width="11" customWidth="1"/>
    <col min="7" max="7" width="12.28515625" style="23" customWidth="1"/>
    <col min="8" max="8" width="9.140625" style="23" customWidth="1"/>
    <col min="9" max="9" width="10.5703125" style="23" customWidth="1"/>
    <col min="10" max="11" width="8.7109375" style="23" customWidth="1"/>
    <col min="12" max="12" width="8.140625" style="107" customWidth="1"/>
    <col min="13" max="13" width="7.5703125" style="107" customWidth="1"/>
    <col min="14" max="14" width="7.7109375" style="23" customWidth="1"/>
    <col min="15" max="15" width="8.28515625" style="107" customWidth="1"/>
    <col min="16" max="16" width="13.5703125" style="103" customWidth="1"/>
    <col min="17" max="17" width="12" style="103" customWidth="1"/>
    <col min="18" max="18" width="15.140625" style="103" customWidth="1"/>
    <col min="19" max="19" width="35.28515625" style="103" customWidth="1"/>
    <col min="20" max="20" width="26.140625" customWidth="1"/>
    <col min="21" max="21" width="26" customWidth="1"/>
    <col min="22" max="22" width="23.7109375" customWidth="1"/>
    <col min="23" max="23" width="22" customWidth="1"/>
    <col min="24" max="24" width="4.140625" customWidth="1"/>
    <col min="25" max="26" width="3.85546875" customWidth="1"/>
    <col min="27" max="27" width="3.85546875" style="107" customWidth="1"/>
    <col min="28" max="28" width="3.85546875" customWidth="1"/>
    <col min="29" max="30" width="3.85546875" style="103" customWidth="1"/>
    <col min="31" max="32" width="3.85546875" customWidth="1"/>
    <col min="33" max="33" width="4.5703125" customWidth="1"/>
  </cols>
  <sheetData>
    <row r="1" spans="1:33" ht="18.75" x14ac:dyDescent="0.3">
      <c r="A1" s="10"/>
      <c r="B1" s="10"/>
      <c r="C1" s="10"/>
      <c r="D1" s="10"/>
      <c r="E1" s="10"/>
      <c r="F1" s="10"/>
      <c r="G1" s="43"/>
      <c r="H1" s="43"/>
      <c r="I1" s="43"/>
      <c r="J1" s="43"/>
      <c r="K1" s="43"/>
      <c r="L1" s="131"/>
      <c r="M1" s="131"/>
      <c r="N1" s="43"/>
      <c r="O1" s="131"/>
      <c r="P1" s="132"/>
      <c r="Q1" s="132"/>
      <c r="R1" s="132"/>
      <c r="S1" s="132"/>
      <c r="T1" s="10"/>
      <c r="U1" s="10"/>
      <c r="V1" s="10"/>
      <c r="W1" s="10"/>
      <c r="X1" s="10"/>
      <c r="Y1" s="274" t="s">
        <v>2508</v>
      </c>
      <c r="Z1" s="274"/>
      <c r="AA1" s="274"/>
      <c r="AB1" s="274"/>
      <c r="AC1" s="274"/>
      <c r="AD1" s="274"/>
      <c r="AE1" s="274"/>
      <c r="AF1" s="274"/>
      <c r="AG1" s="10"/>
    </row>
    <row r="2" spans="1:33" ht="58.5" customHeight="1" x14ac:dyDescent="0.3">
      <c r="A2" s="10"/>
      <c r="B2" s="10"/>
      <c r="C2" s="18" t="s">
        <v>35</v>
      </c>
      <c r="D2" s="18" t="s">
        <v>720</v>
      </c>
      <c r="E2" s="18" t="s">
        <v>2070</v>
      </c>
      <c r="F2" s="127" t="s">
        <v>2465</v>
      </c>
      <c r="G2" s="127" t="s">
        <v>0</v>
      </c>
      <c r="H2" s="127" t="s">
        <v>965</v>
      </c>
      <c r="I2" s="127" t="s">
        <v>2513</v>
      </c>
      <c r="J2" s="127" t="s">
        <v>2452</v>
      </c>
      <c r="K2" s="127" t="s">
        <v>2394</v>
      </c>
      <c r="L2" s="128" t="s">
        <v>1</v>
      </c>
      <c r="M2" s="128" t="s">
        <v>26</v>
      </c>
      <c r="N2" s="126" t="s">
        <v>1014</v>
      </c>
      <c r="O2" s="126" t="s">
        <v>843</v>
      </c>
      <c r="P2" s="129" t="s">
        <v>985</v>
      </c>
      <c r="Q2" s="129" t="s">
        <v>986</v>
      </c>
      <c r="R2" s="129" t="s">
        <v>2325</v>
      </c>
      <c r="S2" s="127" t="s">
        <v>2395</v>
      </c>
      <c r="T2" s="127" t="s">
        <v>42</v>
      </c>
      <c r="U2" s="126" t="s">
        <v>2326</v>
      </c>
      <c r="V2" s="137" t="s">
        <v>989</v>
      </c>
      <c r="W2" s="126" t="s">
        <v>41</v>
      </c>
      <c r="X2" s="10"/>
      <c r="Y2" s="224" t="s">
        <v>2094</v>
      </c>
      <c r="Z2" s="216" t="s">
        <v>2095</v>
      </c>
      <c r="AA2" s="225" t="s">
        <v>2096</v>
      </c>
      <c r="AB2" s="226" t="s">
        <v>2327</v>
      </c>
      <c r="AC2" s="227" t="s">
        <v>2097</v>
      </c>
      <c r="AD2" s="228" t="s">
        <v>2098</v>
      </c>
      <c r="AE2" s="229" t="s">
        <v>2099</v>
      </c>
      <c r="AF2" s="230" t="s">
        <v>2100</v>
      </c>
      <c r="AG2" s="10"/>
    </row>
    <row r="3" spans="1:33" x14ac:dyDescent="0.25">
      <c r="A3" s="10"/>
      <c r="B3" s="10">
        <v>1</v>
      </c>
      <c r="C3" s="21" t="s">
        <v>1762</v>
      </c>
      <c r="D3" s="182" t="s">
        <v>722</v>
      </c>
      <c r="E3" s="21" t="s">
        <v>2007</v>
      </c>
      <c r="F3" s="237" t="s">
        <v>2464</v>
      </c>
      <c r="G3" s="23">
        <v>22</v>
      </c>
      <c r="H3" s="23">
        <v>22</v>
      </c>
      <c r="J3" s="23">
        <v>2</v>
      </c>
      <c r="K3" s="23">
        <f>H3/J3</f>
        <v>11</v>
      </c>
      <c r="L3" s="106">
        <v>804.90969213894118</v>
      </c>
      <c r="M3" s="103">
        <v>1.6460320902636851</v>
      </c>
      <c r="N3" s="26">
        <v>38.247683496376993</v>
      </c>
      <c r="O3" s="103">
        <f t="shared" ref="O3:O13" si="0">M3*978/H3</f>
        <v>73.173608376267453</v>
      </c>
      <c r="P3" s="102">
        <v>2.41</v>
      </c>
      <c r="Q3" s="102">
        <v>3.12</v>
      </c>
      <c r="R3" s="103">
        <v>33.707318168105601</v>
      </c>
      <c r="S3" s="103" t="s">
        <v>2458</v>
      </c>
      <c r="T3" s="1" t="s">
        <v>879</v>
      </c>
      <c r="U3" t="s">
        <v>999</v>
      </c>
      <c r="V3" s="91" t="s">
        <v>29</v>
      </c>
      <c r="W3" t="s">
        <v>29</v>
      </c>
      <c r="X3" s="10"/>
      <c r="Y3" s="25">
        <v>1</v>
      </c>
      <c r="Z3" s="25">
        <v>1</v>
      </c>
      <c r="AA3" s="25">
        <v>1</v>
      </c>
      <c r="AB3" s="25">
        <v>1</v>
      </c>
      <c r="AC3" s="24">
        <v>1</v>
      </c>
      <c r="AD3" s="24">
        <v>1</v>
      </c>
      <c r="AE3" s="25">
        <v>1</v>
      </c>
      <c r="AF3" s="25">
        <v>0</v>
      </c>
      <c r="AG3" s="10"/>
    </row>
    <row r="4" spans="1:33" x14ac:dyDescent="0.25">
      <c r="A4" s="10"/>
      <c r="B4" s="10">
        <v>2</v>
      </c>
      <c r="C4" s="21" t="s">
        <v>2388</v>
      </c>
      <c r="D4" s="182" t="s">
        <v>726</v>
      </c>
      <c r="E4" s="21" t="s">
        <v>2007</v>
      </c>
      <c r="F4" s="237" t="s">
        <v>31</v>
      </c>
      <c r="G4" s="23" t="s">
        <v>2389</v>
      </c>
      <c r="H4" s="23">
        <v>17</v>
      </c>
      <c r="I4" s="23" t="s">
        <v>2509</v>
      </c>
      <c r="J4" s="23">
        <v>2</v>
      </c>
      <c r="K4" s="23">
        <f t="shared" ref="K4:K67" si="1">H4/J4</f>
        <v>8.5</v>
      </c>
      <c r="L4" s="106">
        <v>810.80838062217083</v>
      </c>
      <c r="M4" s="103">
        <v>1.6580948478980999</v>
      </c>
      <c r="N4" s="26">
        <v>39.916033309066556</v>
      </c>
      <c r="O4" s="103">
        <f t="shared" si="0"/>
        <v>95.389221249667159</v>
      </c>
      <c r="P4" s="102">
        <v>4.0809499999999996</v>
      </c>
      <c r="Q4" s="102">
        <v>4.4126751384815908</v>
      </c>
      <c r="R4" s="103">
        <v>20.919200711126148</v>
      </c>
      <c r="S4" s="103" t="s">
        <v>2397</v>
      </c>
      <c r="T4" s="1" t="s">
        <v>29</v>
      </c>
      <c r="U4" t="s">
        <v>29</v>
      </c>
      <c r="V4" s="91" t="s">
        <v>29</v>
      </c>
      <c r="W4" t="s">
        <v>29</v>
      </c>
      <c r="X4" s="10"/>
      <c r="Y4" s="25">
        <v>0</v>
      </c>
      <c r="Z4" s="25">
        <v>0</v>
      </c>
      <c r="AA4" s="25">
        <v>1</v>
      </c>
      <c r="AB4" s="25">
        <v>1</v>
      </c>
      <c r="AC4" s="24">
        <v>0</v>
      </c>
      <c r="AD4" s="24">
        <v>0</v>
      </c>
      <c r="AE4" s="25">
        <v>0</v>
      </c>
      <c r="AF4" s="25">
        <v>0</v>
      </c>
      <c r="AG4" s="10"/>
    </row>
    <row r="5" spans="1:33" x14ac:dyDescent="0.25">
      <c r="A5" s="10"/>
      <c r="B5" s="10">
        <v>3</v>
      </c>
      <c r="C5" s="21" t="s">
        <v>2370</v>
      </c>
      <c r="D5" s="182" t="s">
        <v>1536</v>
      </c>
      <c r="E5" s="21" t="s">
        <v>2007</v>
      </c>
      <c r="F5" s="237" t="s">
        <v>842</v>
      </c>
      <c r="G5" s="23">
        <v>22</v>
      </c>
      <c r="H5" s="23">
        <v>22</v>
      </c>
      <c r="J5" s="23">
        <v>2</v>
      </c>
      <c r="K5" s="23">
        <f t="shared" si="1"/>
        <v>11</v>
      </c>
      <c r="L5" s="106">
        <v>808.05850898842311</v>
      </c>
      <c r="M5" s="103">
        <v>1.6524713885243827</v>
      </c>
      <c r="N5" s="26">
        <v>38.40196684264582</v>
      </c>
      <c r="O5" s="103">
        <f t="shared" si="0"/>
        <v>73.459864453493012</v>
      </c>
      <c r="P5" s="102">
        <v>4.34</v>
      </c>
      <c r="Q5" s="102">
        <v>4.96</v>
      </c>
      <c r="R5" s="103">
        <v>25.166124473191847</v>
      </c>
      <c r="S5" s="103" t="s">
        <v>2397</v>
      </c>
      <c r="T5" s="1" t="s">
        <v>29</v>
      </c>
      <c r="U5" t="s">
        <v>29</v>
      </c>
      <c r="V5" s="91" t="s">
        <v>29</v>
      </c>
      <c r="W5" t="s">
        <v>29</v>
      </c>
      <c r="X5" s="10"/>
      <c r="Y5" s="25">
        <v>0</v>
      </c>
      <c r="Z5" s="25">
        <v>0</v>
      </c>
      <c r="AA5" s="25">
        <v>1</v>
      </c>
      <c r="AB5" s="25">
        <v>0</v>
      </c>
      <c r="AC5" s="24">
        <v>0</v>
      </c>
      <c r="AD5" s="24">
        <v>0</v>
      </c>
      <c r="AE5" s="25">
        <v>0</v>
      </c>
      <c r="AF5" s="25">
        <v>0</v>
      </c>
      <c r="AG5" s="10"/>
    </row>
    <row r="6" spans="1:33" x14ac:dyDescent="0.25">
      <c r="A6" s="10"/>
      <c r="B6" s="10">
        <v>4</v>
      </c>
      <c r="C6" s="21" t="s">
        <v>1764</v>
      </c>
      <c r="D6" s="182" t="s">
        <v>2475</v>
      </c>
      <c r="E6" s="21" t="s">
        <v>2007</v>
      </c>
      <c r="F6" s="237" t="s">
        <v>842</v>
      </c>
      <c r="G6" s="23">
        <v>18</v>
      </c>
      <c r="H6" s="23">
        <v>18</v>
      </c>
      <c r="J6" s="23">
        <v>2</v>
      </c>
      <c r="K6" s="23">
        <f t="shared" si="1"/>
        <v>9</v>
      </c>
      <c r="L6" s="106">
        <v>995.57592855907751</v>
      </c>
      <c r="M6" s="103">
        <v>2.0359425941903426</v>
      </c>
      <c r="N6" s="26"/>
      <c r="O6" s="103">
        <f t="shared" si="0"/>
        <v>110.61954761767528</v>
      </c>
      <c r="P6" s="102">
        <v>3.5225</v>
      </c>
      <c r="Q6" s="102">
        <v>4.8</v>
      </c>
      <c r="R6" s="103">
        <v>28.091647865512059</v>
      </c>
      <c r="S6" s="103" t="s">
        <v>2399</v>
      </c>
      <c r="T6" s="1" t="s">
        <v>1765</v>
      </c>
      <c r="U6" t="s">
        <v>999</v>
      </c>
      <c r="V6" s="91" t="s">
        <v>992</v>
      </c>
      <c r="W6" t="s">
        <v>29</v>
      </c>
      <c r="X6" s="10"/>
      <c r="Y6" s="25">
        <v>1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10"/>
    </row>
    <row r="7" spans="1:33" x14ac:dyDescent="0.25">
      <c r="A7" s="10"/>
      <c r="B7" s="10">
        <v>5</v>
      </c>
      <c r="C7" s="21" t="s">
        <v>1977</v>
      </c>
      <c r="D7" s="182" t="s">
        <v>2357</v>
      </c>
      <c r="E7" s="21" t="s">
        <v>2007</v>
      </c>
      <c r="F7" s="237" t="s">
        <v>31</v>
      </c>
      <c r="G7" s="23" t="s">
        <v>2400</v>
      </c>
      <c r="H7" s="23">
        <v>19</v>
      </c>
      <c r="I7" s="23" t="s">
        <v>2509</v>
      </c>
      <c r="J7" s="23">
        <v>2</v>
      </c>
      <c r="K7" s="23">
        <f t="shared" si="1"/>
        <v>9.5</v>
      </c>
      <c r="L7" s="106">
        <v>901.63097424260343</v>
      </c>
      <c r="M7" s="103">
        <v>1.843826123195508</v>
      </c>
      <c r="N7" s="26">
        <v>39.170178276438165</v>
      </c>
      <c r="O7" s="103">
        <f t="shared" si="0"/>
        <v>94.908523604484571</v>
      </c>
      <c r="P7" s="102">
        <v>3.5225</v>
      </c>
      <c r="Q7" s="102">
        <v>4.3499999999999996</v>
      </c>
      <c r="R7" s="103">
        <v>22.710372437482718</v>
      </c>
      <c r="S7" s="103" t="s">
        <v>2401</v>
      </c>
      <c r="T7" s="1" t="s">
        <v>29</v>
      </c>
      <c r="U7" t="s">
        <v>999</v>
      </c>
      <c r="V7" s="91" t="s">
        <v>992</v>
      </c>
      <c r="W7" t="s">
        <v>29</v>
      </c>
      <c r="X7" s="10"/>
      <c r="Y7" s="25">
        <v>0</v>
      </c>
      <c r="Z7" s="25">
        <v>0</v>
      </c>
      <c r="AA7" s="25">
        <v>1</v>
      </c>
      <c r="AB7" s="25">
        <v>0</v>
      </c>
      <c r="AC7" s="24">
        <v>0</v>
      </c>
      <c r="AD7" s="24">
        <v>0</v>
      </c>
      <c r="AE7" s="25">
        <v>0</v>
      </c>
      <c r="AF7" s="25">
        <v>0</v>
      </c>
      <c r="AG7" s="10"/>
    </row>
    <row r="8" spans="1:33" x14ac:dyDescent="0.25">
      <c r="A8" s="10"/>
      <c r="B8" s="10">
        <v>6</v>
      </c>
      <c r="C8" s="21" t="s">
        <v>2375</v>
      </c>
      <c r="D8" s="182"/>
      <c r="E8" s="21" t="s">
        <v>2007</v>
      </c>
      <c r="F8" s="237" t="s">
        <v>31</v>
      </c>
      <c r="G8" s="23">
        <v>16</v>
      </c>
      <c r="H8" s="23">
        <v>16</v>
      </c>
      <c r="J8" s="23">
        <v>2</v>
      </c>
      <c r="K8" s="23">
        <f t="shared" si="1"/>
        <v>8</v>
      </c>
      <c r="L8" s="106">
        <v>803.21258597404005</v>
      </c>
      <c r="M8" s="103">
        <v>1.6425615255092845</v>
      </c>
      <c r="N8" s="26">
        <v>39.259703659757143</v>
      </c>
      <c r="O8" s="103">
        <f t="shared" si="0"/>
        <v>100.40157324675501</v>
      </c>
      <c r="P8" s="102">
        <v>1.9482142857142857</v>
      </c>
      <c r="Q8" s="102">
        <v>3.5269121813031163</v>
      </c>
      <c r="R8" s="103">
        <v>28.36900636714342</v>
      </c>
      <c r="S8" s="103" t="s">
        <v>2458</v>
      </c>
      <c r="T8" s="1" t="s">
        <v>29</v>
      </c>
      <c r="U8" s="1" t="s">
        <v>29</v>
      </c>
      <c r="V8" s="1" t="s">
        <v>29</v>
      </c>
      <c r="W8" t="s">
        <v>29</v>
      </c>
      <c r="X8" s="10"/>
      <c r="Y8" s="25">
        <v>0</v>
      </c>
      <c r="Z8" s="25">
        <v>1</v>
      </c>
      <c r="AA8" s="25">
        <v>1</v>
      </c>
      <c r="AB8" s="25">
        <v>0</v>
      </c>
      <c r="AC8" s="24">
        <v>1</v>
      </c>
      <c r="AD8" s="24">
        <v>0</v>
      </c>
      <c r="AE8" s="25">
        <v>0</v>
      </c>
      <c r="AF8" s="25">
        <v>0</v>
      </c>
      <c r="AG8" s="10"/>
    </row>
    <row r="9" spans="1:33" x14ac:dyDescent="0.25">
      <c r="A9" s="10"/>
      <c r="B9" s="10">
        <v>7</v>
      </c>
      <c r="C9" s="21" t="s">
        <v>1767</v>
      </c>
      <c r="D9" s="182" t="s">
        <v>2657</v>
      </c>
      <c r="E9" s="21" t="s">
        <v>2007</v>
      </c>
      <c r="F9" s="237" t="s">
        <v>2464</v>
      </c>
      <c r="G9" s="23">
        <v>16</v>
      </c>
      <c r="H9" s="23">
        <v>16</v>
      </c>
      <c r="J9" s="23">
        <v>2</v>
      </c>
      <c r="K9" s="23">
        <f t="shared" si="1"/>
        <v>8</v>
      </c>
      <c r="L9" s="106">
        <v>738.29131760881216</v>
      </c>
      <c r="M9" s="103">
        <v>1.5097981955190434</v>
      </c>
      <c r="N9" s="26">
        <v>38.542956380394678</v>
      </c>
      <c r="O9" s="103">
        <f t="shared" si="0"/>
        <v>92.286414701101521</v>
      </c>
      <c r="P9" s="102">
        <v>1.635</v>
      </c>
      <c r="Q9" s="103">
        <v>3.5491525423728811</v>
      </c>
      <c r="R9" s="103">
        <v>24.999130940414922</v>
      </c>
      <c r="S9" s="103" t="s">
        <v>2458</v>
      </c>
      <c r="T9" s="1" t="s">
        <v>879</v>
      </c>
      <c r="U9" t="s">
        <v>999</v>
      </c>
      <c r="V9" s="91" t="s">
        <v>29</v>
      </c>
      <c r="W9" t="s">
        <v>29</v>
      </c>
      <c r="X9" s="10"/>
      <c r="Y9" s="25">
        <v>1</v>
      </c>
      <c r="Z9" s="25">
        <v>1</v>
      </c>
      <c r="AA9" s="25">
        <v>1</v>
      </c>
      <c r="AB9" s="25">
        <v>1</v>
      </c>
      <c r="AC9" s="24">
        <v>1</v>
      </c>
      <c r="AD9" s="24">
        <v>1</v>
      </c>
      <c r="AE9" s="25">
        <v>0</v>
      </c>
      <c r="AF9" s="25">
        <v>0</v>
      </c>
      <c r="AG9" s="10"/>
    </row>
    <row r="10" spans="1:33" x14ac:dyDescent="0.25">
      <c r="A10" s="10"/>
      <c r="B10" s="10">
        <v>8</v>
      </c>
      <c r="C10" s="21" t="s">
        <v>2471</v>
      </c>
      <c r="D10" s="182"/>
      <c r="E10" s="21" t="s">
        <v>2007</v>
      </c>
      <c r="F10" s="237" t="s">
        <v>31</v>
      </c>
      <c r="G10" s="23">
        <v>16</v>
      </c>
      <c r="H10" s="23">
        <v>16</v>
      </c>
      <c r="J10" s="23">
        <v>2</v>
      </c>
      <c r="K10" s="23">
        <f t="shared" si="1"/>
        <v>8</v>
      </c>
      <c r="L10" s="106">
        <v>806.84999999999991</v>
      </c>
      <c r="M10" s="103">
        <v>1.65</v>
      </c>
      <c r="N10" s="26"/>
      <c r="O10" s="103">
        <f t="shared" si="0"/>
        <v>100.85624999999999</v>
      </c>
      <c r="P10" s="102"/>
      <c r="Q10" s="103">
        <v>4.2</v>
      </c>
      <c r="S10" s="103" t="s">
        <v>2399</v>
      </c>
      <c r="T10" s="1" t="s">
        <v>997</v>
      </c>
      <c r="U10" s="1" t="s">
        <v>2132</v>
      </c>
      <c r="V10" s="91" t="s">
        <v>992</v>
      </c>
      <c r="W10" t="s">
        <v>2132</v>
      </c>
      <c r="X10" s="10"/>
      <c r="Y10" s="25">
        <v>1</v>
      </c>
      <c r="Z10" s="25">
        <v>1</v>
      </c>
      <c r="AA10" s="25">
        <v>0</v>
      </c>
      <c r="AB10" s="25">
        <v>0</v>
      </c>
      <c r="AC10" s="24">
        <v>0</v>
      </c>
      <c r="AD10" s="24">
        <v>0</v>
      </c>
      <c r="AE10" s="25">
        <v>0</v>
      </c>
      <c r="AF10" s="25">
        <v>0</v>
      </c>
      <c r="AG10" s="10"/>
    </row>
    <row r="11" spans="1:33" x14ac:dyDescent="0.25">
      <c r="A11" s="10"/>
      <c r="B11" s="10">
        <v>9</v>
      </c>
      <c r="C11" s="21" t="s">
        <v>1769</v>
      </c>
      <c r="D11" s="182"/>
      <c r="E11" s="21" t="s">
        <v>2007</v>
      </c>
      <c r="F11" s="237" t="s">
        <v>842</v>
      </c>
      <c r="G11" s="23">
        <v>22</v>
      </c>
      <c r="H11" s="23">
        <v>22</v>
      </c>
      <c r="J11" s="23">
        <v>2</v>
      </c>
      <c r="K11" s="23">
        <f t="shared" si="1"/>
        <v>11</v>
      </c>
      <c r="L11" s="106">
        <v>863.14813639538409</v>
      </c>
      <c r="M11" s="103">
        <v>1.765129113282994</v>
      </c>
      <c r="N11" s="26">
        <v>39.068333632928002</v>
      </c>
      <c r="O11" s="103">
        <f t="shared" si="0"/>
        <v>78.468012399580374</v>
      </c>
      <c r="P11" s="102">
        <v>2.78</v>
      </c>
      <c r="Q11" s="102">
        <v>4.3</v>
      </c>
      <c r="R11" s="103">
        <v>27.070294117647059</v>
      </c>
      <c r="S11" s="103" t="s">
        <v>2403</v>
      </c>
      <c r="T11" s="1" t="s">
        <v>29</v>
      </c>
      <c r="U11" t="s">
        <v>999</v>
      </c>
      <c r="V11" s="91" t="s">
        <v>1766</v>
      </c>
      <c r="W11" t="s">
        <v>29</v>
      </c>
      <c r="X11" s="10"/>
      <c r="Y11" s="25">
        <v>0</v>
      </c>
      <c r="Z11" s="25">
        <v>1</v>
      </c>
      <c r="AA11" s="25">
        <v>1</v>
      </c>
      <c r="AB11" s="25">
        <v>1</v>
      </c>
      <c r="AC11" s="24">
        <v>0</v>
      </c>
      <c r="AD11" s="24">
        <v>0</v>
      </c>
      <c r="AE11" s="25">
        <v>0</v>
      </c>
      <c r="AF11" s="25">
        <v>0</v>
      </c>
      <c r="AG11" s="10"/>
    </row>
    <row r="12" spans="1:33" x14ac:dyDescent="0.25">
      <c r="A12" s="10"/>
      <c r="B12" s="10">
        <v>10</v>
      </c>
      <c r="C12" s="21" t="s">
        <v>1770</v>
      </c>
      <c r="D12" s="182" t="s">
        <v>2658</v>
      </c>
      <c r="E12" s="21" t="s">
        <v>2007</v>
      </c>
      <c r="F12" s="237" t="s">
        <v>842</v>
      </c>
      <c r="G12" s="23" t="s">
        <v>1768</v>
      </c>
      <c r="H12" s="23">
        <v>20</v>
      </c>
      <c r="I12" s="23" t="s">
        <v>2509</v>
      </c>
      <c r="J12" s="23">
        <v>2</v>
      </c>
      <c r="K12" s="23">
        <f t="shared" si="1"/>
        <v>10</v>
      </c>
      <c r="L12" s="106">
        <v>828.35994943287471</v>
      </c>
      <c r="M12" s="103">
        <v>1.6939876266520955</v>
      </c>
      <c r="N12" s="26">
        <v>38.263374665933199</v>
      </c>
      <c r="O12" s="103">
        <f t="shared" si="0"/>
        <v>82.835994943287474</v>
      </c>
      <c r="P12" s="102"/>
      <c r="Q12" s="102">
        <v>4.5</v>
      </c>
      <c r="R12" s="103">
        <v>22.670200000000001</v>
      </c>
      <c r="S12" s="103" t="s">
        <v>2404</v>
      </c>
      <c r="T12" s="1" t="s">
        <v>29</v>
      </c>
      <c r="U12" t="s">
        <v>2132</v>
      </c>
      <c r="V12" s="91" t="s">
        <v>2022</v>
      </c>
      <c r="W12" t="s">
        <v>29</v>
      </c>
      <c r="X12" s="10"/>
      <c r="Y12" s="25">
        <v>0</v>
      </c>
      <c r="Z12" s="25">
        <v>1</v>
      </c>
      <c r="AA12" s="25">
        <v>0</v>
      </c>
      <c r="AB12" s="25">
        <v>0</v>
      </c>
      <c r="AC12" s="24">
        <v>0</v>
      </c>
      <c r="AD12" s="24">
        <v>0</v>
      </c>
      <c r="AE12" s="25">
        <v>0</v>
      </c>
      <c r="AF12" s="25">
        <v>0</v>
      </c>
      <c r="AG12" s="10"/>
    </row>
    <row r="13" spans="1:33" x14ac:dyDescent="0.25">
      <c r="A13" s="10"/>
      <c r="B13" s="10">
        <v>11</v>
      </c>
      <c r="C13" s="21" t="s">
        <v>1980</v>
      </c>
      <c r="D13" s="182" t="s">
        <v>730</v>
      </c>
      <c r="E13" s="21" t="s">
        <v>2007</v>
      </c>
      <c r="F13" s="237" t="s">
        <v>842</v>
      </c>
      <c r="G13" s="23">
        <v>24</v>
      </c>
      <c r="H13" s="23">
        <v>24</v>
      </c>
      <c r="J13" s="23">
        <v>2</v>
      </c>
      <c r="K13" s="23">
        <f t="shared" si="1"/>
        <v>12</v>
      </c>
      <c r="L13" s="106">
        <v>758.09489561205862</v>
      </c>
      <c r="M13" s="103">
        <v>1.5502963100451097</v>
      </c>
      <c r="N13" s="26">
        <v>39.269691863704978</v>
      </c>
      <c r="O13" s="103">
        <f t="shared" si="0"/>
        <v>63.174574634338221</v>
      </c>
      <c r="P13" s="102">
        <v>2.77</v>
      </c>
      <c r="Q13" s="102">
        <v>4.7300000000000004</v>
      </c>
      <c r="R13" s="103">
        <v>32.980547465356111</v>
      </c>
      <c r="S13" s="103" t="s">
        <v>2397</v>
      </c>
      <c r="T13" s="1" t="s">
        <v>29</v>
      </c>
      <c r="U13" s="91" t="s">
        <v>29</v>
      </c>
      <c r="V13" s="91" t="s">
        <v>29</v>
      </c>
      <c r="W13" t="s">
        <v>29</v>
      </c>
      <c r="X13" s="10"/>
      <c r="Y13" s="25">
        <v>0</v>
      </c>
      <c r="Z13" s="25">
        <v>0</v>
      </c>
      <c r="AA13" s="25">
        <v>1</v>
      </c>
      <c r="AB13" s="25">
        <v>1</v>
      </c>
      <c r="AC13" s="24">
        <v>0</v>
      </c>
      <c r="AD13" s="24">
        <v>0</v>
      </c>
      <c r="AE13" s="25">
        <v>0</v>
      </c>
      <c r="AF13" s="25">
        <v>0</v>
      </c>
      <c r="AG13" s="10"/>
    </row>
    <row r="14" spans="1:33" x14ac:dyDescent="0.25">
      <c r="A14" s="10"/>
      <c r="B14" s="10">
        <v>12</v>
      </c>
      <c r="C14" s="21" t="s">
        <v>1771</v>
      </c>
      <c r="D14" s="182"/>
      <c r="E14" s="21" t="s">
        <v>2007</v>
      </c>
      <c r="F14" s="237" t="s">
        <v>31</v>
      </c>
      <c r="G14" s="23">
        <v>32</v>
      </c>
      <c r="H14" s="23">
        <v>32</v>
      </c>
      <c r="J14" s="23">
        <v>2</v>
      </c>
      <c r="K14" s="23">
        <f t="shared" si="1"/>
        <v>16</v>
      </c>
      <c r="L14" s="106">
        <v>782.62633669536785</v>
      </c>
      <c r="M14" s="103">
        <v>1.6004628562277461</v>
      </c>
      <c r="N14" s="26">
        <v>38.154072938963679</v>
      </c>
      <c r="O14" s="103">
        <f>M14*978/H14</f>
        <v>48.914146043460491</v>
      </c>
      <c r="P14" s="102">
        <v>1.9716667000000001</v>
      </c>
      <c r="Q14" s="102">
        <v>3.5</v>
      </c>
      <c r="R14" s="103">
        <v>27.786599999999993</v>
      </c>
      <c r="S14" s="103" t="s">
        <v>2458</v>
      </c>
      <c r="T14" s="1" t="s">
        <v>29</v>
      </c>
      <c r="U14" t="s">
        <v>999</v>
      </c>
      <c r="V14" s="91" t="s">
        <v>2022</v>
      </c>
      <c r="W14" t="s">
        <v>29</v>
      </c>
      <c r="X14" s="10"/>
      <c r="Y14" s="25">
        <v>1</v>
      </c>
      <c r="Z14" s="25">
        <v>0</v>
      </c>
      <c r="AA14" s="25">
        <v>0</v>
      </c>
      <c r="AB14" s="25">
        <v>0</v>
      </c>
      <c r="AC14" s="24">
        <v>0</v>
      </c>
      <c r="AD14" s="24">
        <v>0</v>
      </c>
      <c r="AE14" s="25">
        <v>0</v>
      </c>
      <c r="AF14" s="25">
        <v>0</v>
      </c>
      <c r="AG14" s="10"/>
    </row>
    <row r="15" spans="1:33" x14ac:dyDescent="0.25">
      <c r="A15" s="10"/>
      <c r="B15" s="10">
        <v>13</v>
      </c>
      <c r="C15" s="21" t="s">
        <v>1772</v>
      </c>
      <c r="D15" s="182"/>
      <c r="E15" s="21" t="s">
        <v>2007</v>
      </c>
      <c r="F15" s="237" t="s">
        <v>2464</v>
      </c>
      <c r="G15" s="23">
        <v>16</v>
      </c>
      <c r="H15" s="23">
        <v>16</v>
      </c>
      <c r="J15" s="23">
        <v>2</v>
      </c>
      <c r="K15" s="23">
        <f t="shared" si="1"/>
        <v>8</v>
      </c>
      <c r="L15" s="106">
        <v>909.54000000000008</v>
      </c>
      <c r="M15" s="103">
        <v>1.86</v>
      </c>
      <c r="N15" s="26"/>
      <c r="O15" s="103">
        <f>M15*978/H15</f>
        <v>113.69250000000001</v>
      </c>
      <c r="P15" s="102"/>
      <c r="Q15" s="103">
        <v>4.9000000000000004</v>
      </c>
      <c r="R15" s="103">
        <v>29.057869242639548</v>
      </c>
      <c r="S15" s="103" t="s">
        <v>2406</v>
      </c>
      <c r="T15" s="1" t="s">
        <v>997</v>
      </c>
      <c r="U15" s="1" t="s">
        <v>2132</v>
      </c>
      <c r="V15" s="91" t="s">
        <v>992</v>
      </c>
      <c r="W15" t="s">
        <v>29</v>
      </c>
      <c r="X15" s="10"/>
      <c r="Y15" s="25">
        <v>1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10"/>
    </row>
    <row r="16" spans="1:33" x14ac:dyDescent="0.25">
      <c r="A16" s="10"/>
      <c r="B16" s="10">
        <v>14</v>
      </c>
      <c r="C16" s="21" t="s">
        <v>1773</v>
      </c>
      <c r="D16" s="182" t="s">
        <v>2659</v>
      </c>
      <c r="E16" s="21" t="s">
        <v>2007</v>
      </c>
      <c r="F16" s="237" t="s">
        <v>2464</v>
      </c>
      <c r="G16" s="23">
        <v>16</v>
      </c>
      <c r="H16" s="23">
        <v>16</v>
      </c>
      <c r="J16" s="23">
        <v>2</v>
      </c>
      <c r="K16" s="23">
        <f t="shared" si="1"/>
        <v>8</v>
      </c>
      <c r="L16" s="106">
        <v>767.82094440956462</v>
      </c>
      <c r="M16" s="103">
        <v>1.5701859803876577</v>
      </c>
      <c r="N16" s="26">
        <v>38.578318578253565</v>
      </c>
      <c r="O16" s="103">
        <f>M16*978/H16</f>
        <v>95.977618051195577</v>
      </c>
      <c r="P16" s="102">
        <v>3.9</v>
      </c>
      <c r="Q16" s="102">
        <v>3.8408304498270005</v>
      </c>
      <c r="R16" s="103">
        <v>28.091771281420669</v>
      </c>
      <c r="S16" s="103" t="s">
        <v>2458</v>
      </c>
      <c r="T16" s="1" t="s">
        <v>879</v>
      </c>
      <c r="U16" t="s">
        <v>999</v>
      </c>
      <c r="V16" s="91" t="s">
        <v>29</v>
      </c>
      <c r="W16" t="s">
        <v>29</v>
      </c>
      <c r="X16" s="10"/>
      <c r="Y16" s="25">
        <v>1</v>
      </c>
      <c r="Z16" s="25">
        <v>1</v>
      </c>
      <c r="AA16" s="25">
        <v>1</v>
      </c>
      <c r="AB16" s="25">
        <v>1</v>
      </c>
      <c r="AC16" s="24">
        <v>1</v>
      </c>
      <c r="AD16" s="24">
        <v>0</v>
      </c>
      <c r="AE16" s="25">
        <v>0</v>
      </c>
      <c r="AF16" s="25">
        <v>0</v>
      </c>
      <c r="AG16" s="10"/>
    </row>
    <row r="17" spans="1:33" x14ac:dyDescent="0.25">
      <c r="A17" s="10"/>
      <c r="B17" s="10">
        <v>15</v>
      </c>
      <c r="C17" s="21" t="s">
        <v>2066</v>
      </c>
      <c r="D17" s="182"/>
      <c r="E17" s="21" t="s">
        <v>2007</v>
      </c>
      <c r="F17" s="237" t="s">
        <v>31</v>
      </c>
      <c r="G17" s="23" t="s">
        <v>2132</v>
      </c>
      <c r="J17" s="23">
        <v>2</v>
      </c>
      <c r="L17" s="106">
        <v>775.93830158201615</v>
      </c>
      <c r="M17" s="103">
        <v>1.586785892805759</v>
      </c>
      <c r="N17" s="26">
        <v>38.747499033825996</v>
      </c>
      <c r="O17" s="103"/>
      <c r="P17" s="102"/>
      <c r="Q17" s="102"/>
      <c r="R17" s="103">
        <v>29.741901846227453</v>
      </c>
      <c r="S17" s="103" t="s">
        <v>2132</v>
      </c>
      <c r="T17" s="1" t="s">
        <v>29</v>
      </c>
      <c r="U17" t="s">
        <v>2132</v>
      </c>
      <c r="V17" s="91" t="s">
        <v>2132</v>
      </c>
      <c r="W17" t="s">
        <v>29</v>
      </c>
      <c r="X17" s="10"/>
      <c r="Y17" s="25">
        <v>0</v>
      </c>
      <c r="Z17" s="25">
        <v>1</v>
      </c>
      <c r="AA17" s="25">
        <v>0</v>
      </c>
      <c r="AB17" s="25">
        <v>0</v>
      </c>
      <c r="AC17" s="24">
        <v>0</v>
      </c>
      <c r="AD17" s="24">
        <v>0</v>
      </c>
      <c r="AE17" s="25">
        <v>0</v>
      </c>
      <c r="AF17" s="25">
        <v>0</v>
      </c>
      <c r="AG17" s="10"/>
    </row>
    <row r="18" spans="1:33" x14ac:dyDescent="0.25">
      <c r="A18" s="10"/>
      <c r="B18" s="10">
        <v>16</v>
      </c>
      <c r="C18" s="21" t="s">
        <v>1978</v>
      </c>
      <c r="D18" s="182" t="s">
        <v>734</v>
      </c>
      <c r="E18" s="21" t="s">
        <v>2007</v>
      </c>
      <c r="F18" s="237" t="s">
        <v>31</v>
      </c>
      <c r="G18" s="23">
        <v>30</v>
      </c>
      <c r="H18" s="23">
        <v>30</v>
      </c>
      <c r="J18" s="23">
        <v>2</v>
      </c>
      <c r="K18" s="23">
        <f t="shared" si="1"/>
        <v>15</v>
      </c>
      <c r="L18" s="106">
        <v>970.89917915562899</v>
      </c>
      <c r="M18" s="103">
        <v>1.9854788939787913</v>
      </c>
      <c r="N18" s="26">
        <v>39.954324047266297</v>
      </c>
      <c r="O18" s="103">
        <f>M18*978/H18</f>
        <v>64.726611943708605</v>
      </c>
      <c r="P18" s="102">
        <v>5.73</v>
      </c>
      <c r="Q18" s="102">
        <v>5.0199999999999996</v>
      </c>
      <c r="R18" s="103">
        <v>24.883051628257217</v>
      </c>
      <c r="S18" s="103" t="s">
        <v>2407</v>
      </c>
      <c r="T18" s="1" t="s">
        <v>29</v>
      </c>
      <c r="U18" s="91" t="s">
        <v>29</v>
      </c>
      <c r="V18" s="91" t="s">
        <v>29</v>
      </c>
      <c r="W18" t="s">
        <v>29</v>
      </c>
      <c r="X18" s="10"/>
      <c r="Y18" s="25">
        <v>0</v>
      </c>
      <c r="Z18" s="25">
        <v>0</v>
      </c>
      <c r="AA18" s="25">
        <v>0</v>
      </c>
      <c r="AB18" s="25">
        <v>0</v>
      </c>
      <c r="AC18" s="24">
        <v>1</v>
      </c>
      <c r="AD18" s="24">
        <v>0</v>
      </c>
      <c r="AE18" s="25">
        <v>0</v>
      </c>
      <c r="AF18" s="25">
        <v>0</v>
      </c>
      <c r="AG18" s="10"/>
    </row>
    <row r="19" spans="1:33" x14ac:dyDescent="0.25">
      <c r="A19" s="10"/>
      <c r="B19" s="10">
        <v>17</v>
      </c>
      <c r="C19" s="21" t="s">
        <v>1774</v>
      </c>
      <c r="D19" s="182" t="s">
        <v>735</v>
      </c>
      <c r="E19" s="21" t="s">
        <v>2007</v>
      </c>
      <c r="F19" s="237" t="s">
        <v>842</v>
      </c>
      <c r="G19" s="23" t="s">
        <v>1768</v>
      </c>
      <c r="H19" s="23">
        <v>22</v>
      </c>
      <c r="I19" s="23" t="s">
        <v>2510</v>
      </c>
      <c r="J19" s="23">
        <v>2</v>
      </c>
      <c r="K19" s="23">
        <f t="shared" si="1"/>
        <v>11</v>
      </c>
      <c r="L19" s="106">
        <v>824.49890622326507</v>
      </c>
      <c r="M19" s="103">
        <v>1.6860918327674133</v>
      </c>
      <c r="N19" s="26">
        <v>39.383206755365443</v>
      </c>
      <c r="O19" s="103">
        <f>M19*978/H19</f>
        <v>74.954446020296828</v>
      </c>
      <c r="P19" s="102">
        <v>1.7092000000000001</v>
      </c>
      <c r="Q19" s="102">
        <v>4</v>
      </c>
      <c r="R19" s="103">
        <v>18.065695660860765</v>
      </c>
      <c r="S19" s="103" t="s">
        <v>2409</v>
      </c>
      <c r="T19" s="1" t="s">
        <v>879</v>
      </c>
      <c r="U19" t="s">
        <v>999</v>
      </c>
      <c r="V19" s="91" t="s">
        <v>1775</v>
      </c>
      <c r="W19" t="s">
        <v>29</v>
      </c>
      <c r="X19" s="10"/>
      <c r="Y19" s="25">
        <v>0</v>
      </c>
      <c r="Z19" s="25">
        <v>1</v>
      </c>
      <c r="AA19" s="25">
        <v>1</v>
      </c>
      <c r="AB19" s="25">
        <v>1</v>
      </c>
      <c r="AC19" s="24">
        <v>0</v>
      </c>
      <c r="AD19" s="24">
        <v>0</v>
      </c>
      <c r="AE19" s="25">
        <v>0</v>
      </c>
      <c r="AF19" s="25">
        <v>0</v>
      </c>
      <c r="AG19" s="10"/>
    </row>
    <row r="20" spans="1:33" x14ac:dyDescent="0.25">
      <c r="A20" s="10"/>
      <c r="B20" s="10">
        <v>18</v>
      </c>
      <c r="C20" s="21" t="s">
        <v>1979</v>
      </c>
      <c r="D20" s="182"/>
      <c r="E20" s="21" t="s">
        <v>2007</v>
      </c>
      <c r="F20" s="237" t="s">
        <v>31</v>
      </c>
      <c r="G20" s="23" t="s">
        <v>2132</v>
      </c>
      <c r="J20" s="23">
        <v>2</v>
      </c>
      <c r="L20" s="106">
        <v>783.06163781474697</v>
      </c>
      <c r="M20" s="103">
        <v>1.6013530425659448</v>
      </c>
      <c r="N20" s="26">
        <v>38.815503490435582</v>
      </c>
      <c r="O20" s="103"/>
      <c r="P20" s="102">
        <v>1.97</v>
      </c>
      <c r="Q20" s="102">
        <v>4.1100000000000003</v>
      </c>
      <c r="S20" s="103" t="s">
        <v>2132</v>
      </c>
      <c r="T20" s="1" t="s">
        <v>29</v>
      </c>
      <c r="U20" s="91" t="s">
        <v>29</v>
      </c>
      <c r="V20" s="91" t="s">
        <v>29</v>
      </c>
      <c r="W20" t="s">
        <v>2132</v>
      </c>
      <c r="X20" s="10"/>
      <c r="Y20" s="25">
        <v>0</v>
      </c>
      <c r="Z20" s="25">
        <v>0</v>
      </c>
      <c r="AA20" s="25">
        <v>0</v>
      </c>
      <c r="AB20" s="25">
        <v>0</v>
      </c>
      <c r="AC20" s="24">
        <v>1</v>
      </c>
      <c r="AD20" s="24">
        <v>0</v>
      </c>
      <c r="AE20" s="25">
        <v>0</v>
      </c>
      <c r="AF20" s="25">
        <v>0</v>
      </c>
      <c r="AG20" s="10"/>
    </row>
    <row r="21" spans="1:33" x14ac:dyDescent="0.25">
      <c r="A21" s="10"/>
      <c r="B21" s="10">
        <v>19</v>
      </c>
      <c r="C21" s="21" t="s">
        <v>1776</v>
      </c>
      <c r="D21" s="182" t="s">
        <v>736</v>
      </c>
      <c r="E21" s="21" t="s">
        <v>2007</v>
      </c>
      <c r="F21" s="237" t="s">
        <v>2463</v>
      </c>
      <c r="G21" s="23" t="s">
        <v>1777</v>
      </c>
      <c r="H21" s="23">
        <v>80</v>
      </c>
      <c r="I21" s="23" t="s">
        <v>2510</v>
      </c>
      <c r="J21" s="23">
        <v>8</v>
      </c>
      <c r="K21" s="23">
        <f t="shared" si="1"/>
        <v>10</v>
      </c>
      <c r="L21" s="106">
        <f>978*M21/J21</f>
        <v>785.7187672050934</v>
      </c>
      <c r="M21" s="103">
        <v>6.4271473800007639</v>
      </c>
      <c r="N21" s="26">
        <v>39.518615548510077</v>
      </c>
      <c r="O21" s="103">
        <f>M21*978/H21</f>
        <v>78.571876720509337</v>
      </c>
      <c r="P21" s="102">
        <v>5.2859999999999996</v>
      </c>
      <c r="Q21" s="102">
        <v>4.41</v>
      </c>
      <c r="R21" s="103">
        <v>30.222545454545447</v>
      </c>
      <c r="S21" s="103" t="s">
        <v>2410</v>
      </c>
      <c r="T21" s="1" t="s">
        <v>29</v>
      </c>
      <c r="U21" t="s">
        <v>999</v>
      </c>
      <c r="V21" s="91" t="s">
        <v>1763</v>
      </c>
      <c r="W21" t="s">
        <v>29</v>
      </c>
      <c r="X21" s="10"/>
      <c r="Y21" s="25">
        <v>1</v>
      </c>
      <c r="Z21" s="25">
        <v>1</v>
      </c>
      <c r="AA21" s="25">
        <v>1</v>
      </c>
      <c r="AB21" s="25">
        <v>1</v>
      </c>
      <c r="AC21" s="24">
        <v>1</v>
      </c>
      <c r="AD21" s="24">
        <v>0</v>
      </c>
      <c r="AE21" s="25">
        <v>0</v>
      </c>
      <c r="AF21" s="25">
        <v>0</v>
      </c>
      <c r="AG21" s="10"/>
    </row>
    <row r="22" spans="1:33" x14ac:dyDescent="0.25">
      <c r="A22" s="10"/>
      <c r="B22" s="10">
        <v>20</v>
      </c>
      <c r="C22" s="21" t="s">
        <v>2366</v>
      </c>
      <c r="D22" s="182" t="s">
        <v>839</v>
      </c>
      <c r="E22" s="21" t="s">
        <v>2386</v>
      </c>
      <c r="F22" s="237" t="s">
        <v>30</v>
      </c>
      <c r="G22" s="23">
        <v>34</v>
      </c>
      <c r="H22" s="23">
        <v>34</v>
      </c>
      <c r="J22" s="23">
        <v>2</v>
      </c>
      <c r="K22" s="23">
        <f t="shared" si="1"/>
        <v>17</v>
      </c>
      <c r="L22" s="106">
        <v>634.78211386300723</v>
      </c>
      <c r="M22" s="103">
        <v>1.2981229322351886</v>
      </c>
      <c r="N22" s="26">
        <v>38.546826631481736</v>
      </c>
      <c r="O22" s="103">
        <f>M22*978/H22</f>
        <v>37.340124344882781</v>
      </c>
      <c r="P22" s="7">
        <v>4.6713725000000004</v>
      </c>
      <c r="Q22" s="102">
        <v>5.1401483999488287</v>
      </c>
      <c r="R22" s="103">
        <v>23.458642110759154</v>
      </c>
      <c r="S22" s="103" t="s">
        <v>2458</v>
      </c>
      <c r="T22" s="1" t="s">
        <v>29</v>
      </c>
      <c r="U22" t="s">
        <v>999</v>
      </c>
      <c r="V22" s="91" t="s">
        <v>29</v>
      </c>
      <c r="W22" t="s">
        <v>29</v>
      </c>
      <c r="X22" s="10"/>
      <c r="Y22" s="25">
        <v>1</v>
      </c>
      <c r="Z22" s="25">
        <v>0</v>
      </c>
      <c r="AA22" s="25">
        <v>1</v>
      </c>
      <c r="AB22" s="25">
        <v>0</v>
      </c>
      <c r="AC22" s="24">
        <v>1</v>
      </c>
      <c r="AD22" s="24">
        <v>0</v>
      </c>
      <c r="AE22" s="25">
        <v>0</v>
      </c>
      <c r="AF22" s="25">
        <v>0</v>
      </c>
      <c r="AG22" s="10"/>
    </row>
    <row r="23" spans="1:33" x14ac:dyDescent="0.25">
      <c r="A23" s="10"/>
      <c r="B23" s="10">
        <v>21</v>
      </c>
      <c r="C23" s="21" t="s">
        <v>634</v>
      </c>
      <c r="D23" s="182" t="s">
        <v>1459</v>
      </c>
      <c r="E23" s="21" t="s">
        <v>2008</v>
      </c>
      <c r="F23" s="237" t="s">
        <v>842</v>
      </c>
      <c r="G23" s="23">
        <v>34</v>
      </c>
      <c r="H23" s="23">
        <v>34</v>
      </c>
      <c r="J23" s="6">
        <v>2</v>
      </c>
      <c r="K23" s="23">
        <f t="shared" si="1"/>
        <v>17</v>
      </c>
      <c r="L23" s="5">
        <v>1113.1071871932731</v>
      </c>
      <c r="M23" s="102">
        <v>2.276292816346162</v>
      </c>
      <c r="N23" s="27">
        <v>38.287652632381921</v>
      </c>
      <c r="O23" s="103">
        <f t="shared" ref="O23:O53" si="2">M23*978/H23</f>
        <v>65.476893364310186</v>
      </c>
      <c r="P23" s="102">
        <v>4.0650000000000004</v>
      </c>
      <c r="Q23" s="103">
        <v>4.5</v>
      </c>
      <c r="R23" s="103">
        <v>26.9512</v>
      </c>
      <c r="S23" s="103" t="s">
        <v>2458</v>
      </c>
      <c r="T23" s="1" t="s">
        <v>1955</v>
      </c>
      <c r="U23" t="s">
        <v>999</v>
      </c>
      <c r="V23" s="91" t="s">
        <v>43</v>
      </c>
      <c r="W23" t="s">
        <v>29</v>
      </c>
      <c r="X23" s="10"/>
      <c r="Y23" s="25">
        <v>1</v>
      </c>
      <c r="Z23" s="25">
        <v>1</v>
      </c>
      <c r="AA23" s="25">
        <v>0</v>
      </c>
      <c r="AB23" s="25">
        <v>0</v>
      </c>
      <c r="AC23" s="24">
        <v>0</v>
      </c>
      <c r="AD23" s="24">
        <v>0</v>
      </c>
      <c r="AE23" s="25">
        <v>0</v>
      </c>
      <c r="AF23" s="25">
        <v>0</v>
      </c>
      <c r="AG23" s="10"/>
    </row>
    <row r="24" spans="1:33" x14ac:dyDescent="0.25">
      <c r="A24" s="10"/>
      <c r="B24" s="10">
        <v>22</v>
      </c>
      <c r="C24" s="21" t="s">
        <v>637</v>
      </c>
      <c r="D24" s="182" t="s">
        <v>747</v>
      </c>
      <c r="E24" s="21" t="s">
        <v>2008</v>
      </c>
      <c r="F24" s="237" t="s">
        <v>842</v>
      </c>
      <c r="G24" s="23">
        <v>34</v>
      </c>
      <c r="H24" s="23">
        <v>34</v>
      </c>
      <c r="J24" s="6">
        <v>2</v>
      </c>
      <c r="K24" s="23">
        <f t="shared" si="1"/>
        <v>17</v>
      </c>
      <c r="L24" s="5">
        <v>975.68475468008182</v>
      </c>
      <c r="M24" s="102">
        <v>1.9952653469940325</v>
      </c>
      <c r="N24" s="27">
        <v>38.651536663306153</v>
      </c>
      <c r="O24" s="103">
        <f t="shared" si="2"/>
        <v>57.393220863534225</v>
      </c>
      <c r="P24" s="102">
        <v>2.0038461538461538</v>
      </c>
      <c r="Q24" s="103">
        <v>3.28</v>
      </c>
      <c r="R24" s="103">
        <v>23.36</v>
      </c>
      <c r="S24" s="103" t="s">
        <v>2458</v>
      </c>
      <c r="T24" s="1" t="s">
        <v>29</v>
      </c>
      <c r="U24" s="1" t="s">
        <v>29</v>
      </c>
      <c r="V24" s="91" t="s">
        <v>40</v>
      </c>
      <c r="W24" t="s">
        <v>39</v>
      </c>
      <c r="X24" s="10"/>
      <c r="Y24" s="25">
        <v>0</v>
      </c>
      <c r="Z24" s="25">
        <v>0</v>
      </c>
      <c r="AA24" s="25">
        <v>1</v>
      </c>
      <c r="AB24" s="25">
        <v>1</v>
      </c>
      <c r="AC24" s="24">
        <v>1</v>
      </c>
      <c r="AD24" s="24">
        <v>1</v>
      </c>
      <c r="AE24" s="25">
        <v>0</v>
      </c>
      <c r="AF24" s="25">
        <v>0</v>
      </c>
      <c r="AG24" s="10"/>
    </row>
    <row r="25" spans="1:33" x14ac:dyDescent="0.25">
      <c r="A25" s="10"/>
      <c r="B25" s="10">
        <v>23</v>
      </c>
      <c r="C25" s="21" t="s">
        <v>638</v>
      </c>
      <c r="D25" s="182" t="s">
        <v>1427</v>
      </c>
      <c r="E25" s="21" t="s">
        <v>2008</v>
      </c>
      <c r="F25" s="237" t="s">
        <v>842</v>
      </c>
      <c r="G25" s="23">
        <v>34</v>
      </c>
      <c r="H25" s="23">
        <v>34</v>
      </c>
      <c r="J25" s="6">
        <v>2</v>
      </c>
      <c r="K25" s="23">
        <f t="shared" si="1"/>
        <v>17</v>
      </c>
      <c r="L25" s="5">
        <v>1106.962028378591</v>
      </c>
      <c r="M25" s="102">
        <v>2.2637260294040713</v>
      </c>
      <c r="N25" s="27">
        <v>38.999146041861593</v>
      </c>
      <c r="O25" s="103">
        <f t="shared" si="2"/>
        <v>65.115413434034764</v>
      </c>
      <c r="P25" s="103">
        <v>3.8517241379310345</v>
      </c>
      <c r="Q25" s="103">
        <v>6.4793103448275851</v>
      </c>
      <c r="R25" s="103">
        <v>30.168039215686278</v>
      </c>
      <c r="S25" s="103" t="s">
        <v>2413</v>
      </c>
      <c r="T25" s="1" t="s">
        <v>29</v>
      </c>
      <c r="U25" s="7" t="s">
        <v>29</v>
      </c>
      <c r="V25" s="138" t="s">
        <v>29</v>
      </c>
      <c r="W25" s="7" t="s">
        <v>29</v>
      </c>
      <c r="X25" s="10"/>
      <c r="Y25" s="25">
        <v>0</v>
      </c>
      <c r="Z25" s="25">
        <v>0</v>
      </c>
      <c r="AA25" s="25">
        <v>1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10"/>
    </row>
    <row r="26" spans="1:33" x14ac:dyDescent="0.25">
      <c r="A26" s="10"/>
      <c r="B26" s="10">
        <v>24</v>
      </c>
      <c r="C26" s="21" t="s">
        <v>639</v>
      </c>
      <c r="D26" s="182" t="s">
        <v>1481</v>
      </c>
      <c r="E26" s="21" t="s">
        <v>2008</v>
      </c>
      <c r="F26" s="237" t="s">
        <v>842</v>
      </c>
      <c r="G26" s="23">
        <v>34</v>
      </c>
      <c r="H26" s="23">
        <v>34</v>
      </c>
      <c r="J26" s="6">
        <v>2</v>
      </c>
      <c r="K26" s="23">
        <f t="shared" si="1"/>
        <v>17</v>
      </c>
      <c r="L26" s="5">
        <v>953.8088198824214</v>
      </c>
      <c r="M26" s="102">
        <v>1.9505292840131316</v>
      </c>
      <c r="N26" s="27">
        <v>38.654021784970901</v>
      </c>
      <c r="O26" s="103">
        <f t="shared" si="2"/>
        <v>56.106401169554204</v>
      </c>
      <c r="P26" s="103">
        <v>3.1166667000000001</v>
      </c>
      <c r="Q26" s="103">
        <v>3.82</v>
      </c>
      <c r="R26" s="103">
        <v>26.419399999999996</v>
      </c>
      <c r="S26" s="103" t="s">
        <v>2458</v>
      </c>
      <c r="T26" s="1" t="s">
        <v>29</v>
      </c>
      <c r="U26" t="s">
        <v>999</v>
      </c>
      <c r="V26" s="138" t="s">
        <v>29</v>
      </c>
      <c r="W26" s="7" t="s">
        <v>29</v>
      </c>
      <c r="X26" s="10"/>
      <c r="Y26" s="25">
        <v>0</v>
      </c>
      <c r="Z26" s="25">
        <v>1</v>
      </c>
      <c r="AA26" s="25">
        <v>1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10"/>
    </row>
    <row r="27" spans="1:33" x14ac:dyDescent="0.25">
      <c r="A27" s="10"/>
      <c r="B27" s="10">
        <v>25</v>
      </c>
      <c r="C27" s="21" t="s">
        <v>640</v>
      </c>
      <c r="D27" s="182" t="s">
        <v>750</v>
      </c>
      <c r="E27" s="21" t="s">
        <v>2008</v>
      </c>
      <c r="F27" s="237" t="s">
        <v>842</v>
      </c>
      <c r="G27" s="23">
        <v>68</v>
      </c>
      <c r="H27" s="23">
        <v>68</v>
      </c>
      <c r="J27" s="6">
        <v>4</v>
      </c>
      <c r="K27" s="23">
        <f t="shared" si="1"/>
        <v>17</v>
      </c>
      <c r="L27" s="5">
        <v>940.5474640681557</v>
      </c>
      <c r="M27" s="102">
        <v>3.85</v>
      </c>
      <c r="N27" s="27">
        <v>38.449698692024704</v>
      </c>
      <c r="O27" s="103">
        <f t="shared" si="2"/>
        <v>55.372058823529414</v>
      </c>
      <c r="P27" s="102">
        <v>2.9899</v>
      </c>
      <c r="Q27" s="103">
        <v>5</v>
      </c>
      <c r="R27" s="103">
        <v>25.741399999999999</v>
      </c>
      <c r="S27" s="103" t="s">
        <v>2458</v>
      </c>
      <c r="T27" s="1" t="s">
        <v>29</v>
      </c>
      <c r="U27" t="s">
        <v>999</v>
      </c>
      <c r="V27" s="91" t="s">
        <v>996</v>
      </c>
      <c r="W27" t="s">
        <v>29</v>
      </c>
      <c r="X27" s="10"/>
      <c r="Y27" s="25">
        <v>0</v>
      </c>
      <c r="Z27" s="25">
        <v>0</v>
      </c>
      <c r="AA27" s="25">
        <v>1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10"/>
    </row>
    <row r="28" spans="1:33" x14ac:dyDescent="0.25">
      <c r="A28" s="10"/>
      <c r="B28" s="10">
        <v>26</v>
      </c>
      <c r="C28" s="21" t="s">
        <v>642</v>
      </c>
      <c r="D28" s="182" t="s">
        <v>2476</v>
      </c>
      <c r="E28" s="21" t="s">
        <v>2008</v>
      </c>
      <c r="F28" s="237" t="s">
        <v>842</v>
      </c>
      <c r="G28" s="23">
        <v>34</v>
      </c>
      <c r="H28" s="23">
        <v>34</v>
      </c>
      <c r="J28" s="6">
        <v>2</v>
      </c>
      <c r="K28" s="23">
        <f t="shared" si="1"/>
        <v>17</v>
      </c>
      <c r="L28" s="5">
        <v>1234.1725905641779</v>
      </c>
      <c r="M28" s="102">
        <v>2.523870328352102</v>
      </c>
      <c r="N28" s="27">
        <v>38.460991363949731</v>
      </c>
      <c r="O28" s="103">
        <f t="shared" si="2"/>
        <v>72.598387680245764</v>
      </c>
      <c r="P28" s="102">
        <v>1.3</v>
      </c>
      <c r="Q28" s="102">
        <v>3.0129360278028123</v>
      </c>
      <c r="R28" s="103">
        <v>26.75</v>
      </c>
      <c r="S28" s="103" t="s">
        <v>2458</v>
      </c>
      <c r="T28" s="1" t="s">
        <v>1955</v>
      </c>
      <c r="U28" t="s">
        <v>999</v>
      </c>
      <c r="V28" s="91" t="s">
        <v>29</v>
      </c>
      <c r="W28" t="s">
        <v>39</v>
      </c>
      <c r="X28" s="10"/>
      <c r="Y28" s="25">
        <v>1</v>
      </c>
      <c r="Z28" s="25">
        <v>1</v>
      </c>
      <c r="AA28" s="25">
        <v>1</v>
      </c>
      <c r="AB28" s="25">
        <v>1</v>
      </c>
      <c r="AC28" s="25">
        <v>1</v>
      </c>
      <c r="AD28" s="25">
        <v>1</v>
      </c>
      <c r="AE28" s="25">
        <v>1</v>
      </c>
      <c r="AF28" s="25">
        <v>0</v>
      </c>
      <c r="AG28" s="10"/>
    </row>
    <row r="29" spans="1:33" x14ac:dyDescent="0.25">
      <c r="A29" s="10"/>
      <c r="B29" s="10">
        <v>27</v>
      </c>
      <c r="C29" s="21" t="s">
        <v>643</v>
      </c>
      <c r="D29" s="182" t="s">
        <v>2477</v>
      </c>
      <c r="E29" s="21" t="s">
        <v>2008</v>
      </c>
      <c r="F29" s="237" t="s">
        <v>842</v>
      </c>
      <c r="G29" s="23">
        <v>34</v>
      </c>
      <c r="H29" s="23">
        <v>34</v>
      </c>
      <c r="J29" s="6">
        <v>2</v>
      </c>
      <c r="K29" s="23">
        <f t="shared" si="1"/>
        <v>17</v>
      </c>
      <c r="L29" s="5">
        <v>1268.7171298134615</v>
      </c>
      <c r="M29" s="102">
        <v>2.5945135579007395</v>
      </c>
      <c r="N29" s="27">
        <v>38.90190613450946</v>
      </c>
      <c r="O29" s="103">
        <f t="shared" si="2"/>
        <v>74.630419400791851</v>
      </c>
      <c r="P29" s="102">
        <v>1.4</v>
      </c>
      <c r="Q29" s="102">
        <v>3</v>
      </c>
      <c r="R29" s="102">
        <v>25.9222</v>
      </c>
      <c r="S29" s="103" t="s">
        <v>2458</v>
      </c>
      <c r="T29" s="1" t="s">
        <v>29</v>
      </c>
      <c r="U29" t="s">
        <v>999</v>
      </c>
      <c r="V29" s="91" t="s">
        <v>1011</v>
      </c>
      <c r="W29" s="3" t="s">
        <v>29</v>
      </c>
      <c r="X29" s="10"/>
      <c r="Y29" s="25">
        <v>1</v>
      </c>
      <c r="Z29" s="25">
        <v>1</v>
      </c>
      <c r="AA29" s="25">
        <v>1</v>
      </c>
      <c r="AB29" s="25">
        <v>1</v>
      </c>
      <c r="AC29" s="25">
        <v>1</v>
      </c>
      <c r="AD29" s="25">
        <v>1</v>
      </c>
      <c r="AE29" s="25">
        <v>1</v>
      </c>
      <c r="AF29" s="25">
        <v>0</v>
      </c>
      <c r="AG29" s="10"/>
    </row>
    <row r="30" spans="1:33" x14ac:dyDescent="0.25">
      <c r="A30" s="10"/>
      <c r="B30" s="10">
        <v>28</v>
      </c>
      <c r="C30" s="21" t="s">
        <v>644</v>
      </c>
      <c r="D30" s="182" t="s">
        <v>752</v>
      </c>
      <c r="E30" s="21" t="s">
        <v>2008</v>
      </c>
      <c r="F30" s="237" t="s">
        <v>842</v>
      </c>
      <c r="G30" s="23">
        <v>34</v>
      </c>
      <c r="H30" s="23">
        <v>34</v>
      </c>
      <c r="I30" s="23" t="s">
        <v>2512</v>
      </c>
      <c r="J30" s="6">
        <v>2</v>
      </c>
      <c r="K30" s="23">
        <f t="shared" si="1"/>
        <v>17</v>
      </c>
      <c r="L30" s="5">
        <v>1133.1626237324213</v>
      </c>
      <c r="M30" s="102">
        <v>2.3173059790029065</v>
      </c>
      <c r="N30" s="27">
        <v>39.075018606209412</v>
      </c>
      <c r="O30" s="103">
        <f t="shared" si="2"/>
        <v>66.656624925436546</v>
      </c>
      <c r="P30" s="102">
        <v>4.2928571428571427</v>
      </c>
      <c r="Q30" s="102">
        <v>5.3821428571428553</v>
      </c>
      <c r="R30" s="102">
        <v>33.802830188679231</v>
      </c>
      <c r="S30" s="102" t="s">
        <v>29</v>
      </c>
      <c r="T30" s="1" t="s">
        <v>29</v>
      </c>
      <c r="U30" t="s">
        <v>29</v>
      </c>
      <c r="V30" s="139" t="s">
        <v>29</v>
      </c>
      <c r="W30" s="3" t="s">
        <v>29</v>
      </c>
      <c r="X30" s="10"/>
      <c r="Y30" s="25">
        <v>0</v>
      </c>
      <c r="Z30" s="25">
        <v>0</v>
      </c>
      <c r="AA30" s="25">
        <v>1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10"/>
    </row>
    <row r="31" spans="1:33" x14ac:dyDescent="0.25">
      <c r="A31" s="10"/>
      <c r="B31" s="10">
        <v>29</v>
      </c>
      <c r="C31" s="21" t="s">
        <v>645</v>
      </c>
      <c r="D31" s="182" t="s">
        <v>753</v>
      </c>
      <c r="E31" s="21" t="s">
        <v>2008</v>
      </c>
      <c r="F31" s="237" t="s">
        <v>2464</v>
      </c>
      <c r="G31" s="23" t="s">
        <v>2466</v>
      </c>
      <c r="H31" s="23">
        <v>34</v>
      </c>
      <c r="I31" s="23" t="s">
        <v>2520</v>
      </c>
      <c r="J31" s="6">
        <v>2</v>
      </c>
      <c r="K31" s="23">
        <f t="shared" si="1"/>
        <v>17</v>
      </c>
      <c r="L31" s="5">
        <v>1306.9955974332715</v>
      </c>
      <c r="M31" s="102">
        <v>2.6727926327878762</v>
      </c>
      <c r="N31" s="27">
        <v>39.204953564736932</v>
      </c>
      <c r="O31" s="103">
        <f t="shared" si="2"/>
        <v>76.882093966663035</v>
      </c>
      <c r="P31" s="102">
        <v>0.93</v>
      </c>
      <c r="Q31" s="102">
        <v>2.69</v>
      </c>
      <c r="R31" s="102">
        <v>33.594899999999996</v>
      </c>
      <c r="S31" s="102" t="s">
        <v>2414</v>
      </c>
      <c r="T31" s="1" t="s">
        <v>1955</v>
      </c>
      <c r="U31" t="s">
        <v>29</v>
      </c>
      <c r="V31" s="139" t="s">
        <v>29</v>
      </c>
      <c r="W31" s="3" t="s">
        <v>29</v>
      </c>
      <c r="X31" s="10"/>
      <c r="Y31" s="25">
        <v>0</v>
      </c>
      <c r="Z31" s="25">
        <v>1</v>
      </c>
      <c r="AA31" s="25">
        <v>0</v>
      </c>
      <c r="AB31" s="25">
        <v>1</v>
      </c>
      <c r="AC31" s="24">
        <v>0</v>
      </c>
      <c r="AD31" s="24">
        <v>0</v>
      </c>
      <c r="AE31" s="24">
        <v>0</v>
      </c>
      <c r="AF31" s="24">
        <v>0</v>
      </c>
      <c r="AG31" s="10"/>
    </row>
    <row r="32" spans="1:33" x14ac:dyDescent="0.25">
      <c r="A32" s="10"/>
      <c r="B32" s="10">
        <v>30</v>
      </c>
      <c r="C32" s="21" t="s">
        <v>647</v>
      </c>
      <c r="D32" s="182" t="s">
        <v>756</v>
      </c>
      <c r="E32" s="21" t="s">
        <v>2008</v>
      </c>
      <c r="F32" s="237" t="s">
        <v>31</v>
      </c>
      <c r="G32" s="23">
        <v>34</v>
      </c>
      <c r="H32" s="23">
        <v>34</v>
      </c>
      <c r="J32" s="6">
        <v>2</v>
      </c>
      <c r="K32" s="23">
        <f t="shared" si="1"/>
        <v>17</v>
      </c>
      <c r="L32" s="5">
        <v>1000.6117369735128</v>
      </c>
      <c r="M32" s="102">
        <v>2.0462407709069792</v>
      </c>
      <c r="N32" s="27">
        <v>38.561284557452218</v>
      </c>
      <c r="O32" s="103">
        <f t="shared" si="2"/>
        <v>58.859513939618402</v>
      </c>
      <c r="P32" s="102">
        <v>1.6138888888888889</v>
      </c>
      <c r="Q32" s="102">
        <v>3.5150000000000001</v>
      </c>
      <c r="R32" s="103">
        <v>31.300999999999995</v>
      </c>
      <c r="S32" s="103" t="s">
        <v>2458</v>
      </c>
      <c r="T32" s="1" t="s">
        <v>29</v>
      </c>
      <c r="U32" s="1" t="s">
        <v>29</v>
      </c>
      <c r="V32" s="91" t="s">
        <v>40</v>
      </c>
      <c r="W32" t="s">
        <v>29</v>
      </c>
      <c r="X32" s="10"/>
      <c r="Y32" s="25">
        <v>0</v>
      </c>
      <c r="Z32" s="25">
        <v>0</v>
      </c>
      <c r="AA32" s="25">
        <v>1</v>
      </c>
      <c r="AB32" s="25">
        <v>1</v>
      </c>
      <c r="AC32" s="24">
        <v>0</v>
      </c>
      <c r="AD32" s="24">
        <v>0</v>
      </c>
      <c r="AE32" s="24">
        <v>0</v>
      </c>
      <c r="AF32" s="24">
        <v>0</v>
      </c>
      <c r="AG32" s="10"/>
    </row>
    <row r="33" spans="1:33" x14ac:dyDescent="0.25">
      <c r="A33" s="10"/>
      <c r="B33" s="10">
        <v>31</v>
      </c>
      <c r="C33" s="21" t="s">
        <v>648</v>
      </c>
      <c r="D33" s="182" t="s">
        <v>758</v>
      </c>
      <c r="E33" s="21" t="s">
        <v>2008</v>
      </c>
      <c r="F33" s="237" t="s">
        <v>842</v>
      </c>
      <c r="G33" s="23">
        <v>34</v>
      </c>
      <c r="H33" s="23">
        <v>34</v>
      </c>
      <c r="J33" s="6">
        <v>2</v>
      </c>
      <c r="K33" s="23">
        <f t="shared" si="1"/>
        <v>17</v>
      </c>
      <c r="L33" s="5">
        <v>951.07618002694971</v>
      </c>
      <c r="M33" s="102">
        <v>1.944941063449795</v>
      </c>
      <c r="N33" s="27">
        <v>38.378747323479637</v>
      </c>
      <c r="O33" s="103">
        <f t="shared" si="2"/>
        <v>55.945657648644101</v>
      </c>
      <c r="P33" s="102">
        <v>2.278</v>
      </c>
      <c r="Q33" s="102">
        <v>4.05</v>
      </c>
      <c r="R33" s="103">
        <v>31.176699999999997</v>
      </c>
      <c r="S33" s="103" t="s">
        <v>2458</v>
      </c>
      <c r="T33" s="1" t="s">
        <v>1955</v>
      </c>
      <c r="U33" t="s">
        <v>999</v>
      </c>
      <c r="V33" s="91" t="s">
        <v>29</v>
      </c>
      <c r="W33" t="s">
        <v>29</v>
      </c>
      <c r="X33" s="10"/>
      <c r="Y33" s="25">
        <v>0</v>
      </c>
      <c r="Z33" s="25">
        <v>1</v>
      </c>
      <c r="AA33" s="25">
        <v>1</v>
      </c>
      <c r="AB33" s="25">
        <v>1</v>
      </c>
      <c r="AC33" s="24">
        <v>0</v>
      </c>
      <c r="AD33" s="24">
        <v>0</v>
      </c>
      <c r="AE33" s="24">
        <v>0</v>
      </c>
      <c r="AF33" s="24">
        <v>0</v>
      </c>
      <c r="AG33" s="10"/>
    </row>
    <row r="34" spans="1:33" x14ac:dyDescent="0.25">
      <c r="A34" s="10"/>
      <c r="B34" s="10">
        <v>32</v>
      </c>
      <c r="C34" s="21" t="s">
        <v>649</v>
      </c>
      <c r="D34" s="182" t="s">
        <v>2478</v>
      </c>
      <c r="E34" s="21" t="s">
        <v>2008</v>
      </c>
      <c r="F34" s="237" t="s">
        <v>842</v>
      </c>
      <c r="G34" s="23">
        <v>34</v>
      </c>
      <c r="H34" s="23">
        <v>34</v>
      </c>
      <c r="J34" s="6">
        <v>2</v>
      </c>
      <c r="K34" s="23">
        <f t="shared" si="1"/>
        <v>17</v>
      </c>
      <c r="L34" s="5">
        <v>991.71933380934956</v>
      </c>
      <c r="M34" s="102">
        <v>2.0280558973606331</v>
      </c>
      <c r="N34" s="27">
        <v>39.019403907469638</v>
      </c>
      <c r="O34" s="103">
        <f t="shared" si="2"/>
        <v>58.336431400549976</v>
      </c>
      <c r="P34" s="102">
        <v>5.4</v>
      </c>
      <c r="Q34" s="102">
        <v>5.3928571428571432</v>
      </c>
      <c r="R34" s="102">
        <v>24.06</v>
      </c>
      <c r="S34" s="102" t="s">
        <v>2416</v>
      </c>
      <c r="T34" s="1" t="s">
        <v>15</v>
      </c>
      <c r="U34" t="s">
        <v>999</v>
      </c>
      <c r="V34" s="99" t="s">
        <v>15</v>
      </c>
      <c r="W34" s="3" t="s">
        <v>29</v>
      </c>
      <c r="X34" s="10"/>
      <c r="Y34" s="25">
        <v>0</v>
      </c>
      <c r="Z34" s="25">
        <v>1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10"/>
    </row>
    <row r="35" spans="1:33" x14ac:dyDescent="0.25">
      <c r="A35" s="10"/>
      <c r="B35" s="10">
        <v>33</v>
      </c>
      <c r="C35" s="21" t="s">
        <v>650</v>
      </c>
      <c r="D35" s="182" t="s">
        <v>2479</v>
      </c>
      <c r="E35" s="21" t="s">
        <v>2008</v>
      </c>
      <c r="F35" s="237" t="s">
        <v>842</v>
      </c>
      <c r="G35" s="23" t="s">
        <v>2132</v>
      </c>
      <c r="J35" s="6">
        <v>2</v>
      </c>
      <c r="L35" s="5">
        <v>1015.7679548548714</v>
      </c>
      <c r="M35" s="102">
        <v>2.0772350815028044</v>
      </c>
      <c r="N35" s="27">
        <v>38.652835492946465</v>
      </c>
      <c r="O35" s="103"/>
      <c r="P35" s="102"/>
      <c r="Q35" s="102">
        <v>6</v>
      </c>
      <c r="R35" s="103">
        <v>28.984499999999997</v>
      </c>
      <c r="S35" s="103" t="s">
        <v>2132</v>
      </c>
      <c r="T35" s="1" t="s">
        <v>29</v>
      </c>
      <c r="U35" s="1" t="s">
        <v>2132</v>
      </c>
      <c r="V35" s="91" t="s">
        <v>991</v>
      </c>
      <c r="W35" t="s">
        <v>29</v>
      </c>
      <c r="X35" s="10"/>
      <c r="Y35" s="25">
        <v>1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10"/>
    </row>
    <row r="36" spans="1:33" x14ac:dyDescent="0.25">
      <c r="A36" s="10"/>
      <c r="B36" s="10">
        <v>34</v>
      </c>
      <c r="C36" s="21" t="s">
        <v>655</v>
      </c>
      <c r="D36" s="182" t="s">
        <v>2480</v>
      </c>
      <c r="E36" s="21" t="s">
        <v>2008</v>
      </c>
      <c r="F36" s="237" t="s">
        <v>842</v>
      </c>
      <c r="G36" s="23">
        <v>34</v>
      </c>
      <c r="H36" s="23">
        <v>34</v>
      </c>
      <c r="J36" s="6">
        <v>2</v>
      </c>
      <c r="K36" s="23">
        <f t="shared" si="1"/>
        <v>17</v>
      </c>
      <c r="L36" s="5">
        <v>1051.1324685819316</v>
      </c>
      <c r="M36" s="102">
        <v>2.1495551504742978</v>
      </c>
      <c r="N36" s="27">
        <v>38.337778252247467</v>
      </c>
      <c r="O36" s="103">
        <f t="shared" si="2"/>
        <v>61.831321681290092</v>
      </c>
      <c r="P36" s="102">
        <v>1.3788</v>
      </c>
      <c r="Q36" s="102">
        <v>2.895</v>
      </c>
      <c r="R36" s="103">
        <v>21.255299999999998</v>
      </c>
      <c r="S36" s="103" t="s">
        <v>2458</v>
      </c>
      <c r="T36" s="1" t="s">
        <v>29</v>
      </c>
      <c r="U36" t="s">
        <v>999</v>
      </c>
      <c r="V36" s="91" t="s">
        <v>40</v>
      </c>
      <c r="W36" t="s">
        <v>29</v>
      </c>
      <c r="X36" s="10"/>
      <c r="Y36" s="25">
        <v>0</v>
      </c>
      <c r="Z36" s="25">
        <v>0</v>
      </c>
      <c r="AA36" s="25">
        <v>1</v>
      </c>
      <c r="AB36" s="25">
        <v>0</v>
      </c>
      <c r="AC36" s="24">
        <v>1</v>
      </c>
      <c r="AD36" s="24">
        <v>1</v>
      </c>
      <c r="AE36" s="24">
        <v>0</v>
      </c>
      <c r="AF36" s="24">
        <v>0</v>
      </c>
      <c r="AG36" s="10"/>
    </row>
    <row r="37" spans="1:33" x14ac:dyDescent="0.25">
      <c r="A37" s="10"/>
      <c r="B37" s="10">
        <v>35</v>
      </c>
      <c r="C37" s="21" t="s">
        <v>2068</v>
      </c>
      <c r="D37" s="182" t="s">
        <v>2481</v>
      </c>
      <c r="E37" s="21" t="s">
        <v>2008</v>
      </c>
      <c r="F37" s="237" t="s">
        <v>842</v>
      </c>
      <c r="G37" s="23">
        <v>34</v>
      </c>
      <c r="H37" s="23">
        <v>34</v>
      </c>
      <c r="J37" s="6">
        <v>2</v>
      </c>
      <c r="K37" s="23">
        <f t="shared" si="1"/>
        <v>17</v>
      </c>
      <c r="L37" s="5">
        <v>1133.7935880851403</v>
      </c>
      <c r="M37" s="102">
        <v>2.3185962946526386</v>
      </c>
      <c r="N37" s="27">
        <v>38.966866614887756</v>
      </c>
      <c r="O37" s="103">
        <f t="shared" si="2"/>
        <v>66.693740475596485</v>
      </c>
      <c r="P37" s="102"/>
      <c r="Q37" s="102">
        <v>2.5</v>
      </c>
      <c r="R37" s="103">
        <v>28.059523886097665</v>
      </c>
      <c r="S37" s="103" t="s">
        <v>2458</v>
      </c>
      <c r="T37" s="1" t="s">
        <v>29</v>
      </c>
      <c r="U37" s="1" t="s">
        <v>2132</v>
      </c>
      <c r="V37" s="91" t="s">
        <v>1012</v>
      </c>
      <c r="W37" s="1" t="s">
        <v>29</v>
      </c>
      <c r="X37" s="10"/>
      <c r="Y37" s="25">
        <v>0</v>
      </c>
      <c r="Z37" s="25">
        <v>0</v>
      </c>
      <c r="AA37" s="25">
        <v>1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10"/>
    </row>
    <row r="38" spans="1:33" x14ac:dyDescent="0.25">
      <c r="A38" s="10"/>
      <c r="B38" s="10">
        <v>36</v>
      </c>
      <c r="C38" s="21" t="s">
        <v>657</v>
      </c>
      <c r="D38" s="182" t="s">
        <v>764</v>
      </c>
      <c r="E38" s="21" t="s">
        <v>2008</v>
      </c>
      <c r="F38" s="237" t="s">
        <v>842</v>
      </c>
      <c r="G38" s="23">
        <v>34</v>
      </c>
      <c r="H38" s="23">
        <v>34</v>
      </c>
      <c r="J38" s="6">
        <v>2</v>
      </c>
      <c r="K38" s="23">
        <f t="shared" si="1"/>
        <v>17</v>
      </c>
      <c r="L38" s="5">
        <v>1022.5151484940994</v>
      </c>
      <c r="M38" s="102">
        <v>2.0910330235053158</v>
      </c>
      <c r="N38" s="27">
        <v>38.782975183642264</v>
      </c>
      <c r="O38" s="103">
        <f t="shared" si="2"/>
        <v>60.147949911417612</v>
      </c>
      <c r="P38" s="102">
        <v>2.3748</v>
      </c>
      <c r="Q38" s="102">
        <v>3.6199999999999997</v>
      </c>
      <c r="R38" s="103">
        <v>30.882692307692309</v>
      </c>
      <c r="S38" s="103" t="s">
        <v>2458</v>
      </c>
      <c r="T38" s="1" t="s">
        <v>29</v>
      </c>
      <c r="U38" t="s">
        <v>999</v>
      </c>
      <c r="V38" s="91" t="s">
        <v>29</v>
      </c>
      <c r="W38" t="s">
        <v>29</v>
      </c>
      <c r="X38" s="10"/>
      <c r="Y38" s="25">
        <v>1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10"/>
    </row>
    <row r="39" spans="1:33" x14ac:dyDescent="0.25">
      <c r="A39" s="10"/>
      <c r="B39" s="10">
        <v>37</v>
      </c>
      <c r="C39" s="21" t="s">
        <v>659</v>
      </c>
      <c r="D39" s="182" t="s">
        <v>770</v>
      </c>
      <c r="E39" s="21" t="s">
        <v>2008</v>
      </c>
      <c r="F39" s="237" t="s">
        <v>31</v>
      </c>
      <c r="G39" s="23">
        <v>34</v>
      </c>
      <c r="H39" s="23">
        <v>34</v>
      </c>
      <c r="J39" s="6">
        <v>2</v>
      </c>
      <c r="K39" s="23">
        <f t="shared" si="1"/>
        <v>17</v>
      </c>
      <c r="L39" s="5">
        <v>972.23219143432073</v>
      </c>
      <c r="M39" s="102">
        <v>1.9882048904587335</v>
      </c>
      <c r="N39" s="27">
        <v>38.458924107785037</v>
      </c>
      <c r="O39" s="103">
        <f t="shared" si="2"/>
        <v>57.190128907901219</v>
      </c>
      <c r="P39" s="102">
        <v>2.97</v>
      </c>
      <c r="Q39" s="102">
        <v>4.28</v>
      </c>
      <c r="R39" s="103">
        <v>22.64</v>
      </c>
      <c r="S39" s="103" t="s">
        <v>2458</v>
      </c>
      <c r="T39" s="1" t="s">
        <v>29</v>
      </c>
      <c r="U39" t="s">
        <v>999</v>
      </c>
      <c r="V39" s="91" t="s">
        <v>40</v>
      </c>
      <c r="W39" t="s">
        <v>39</v>
      </c>
      <c r="X39" s="10"/>
      <c r="Y39" s="25">
        <v>0</v>
      </c>
      <c r="Z39" s="25">
        <v>0</v>
      </c>
      <c r="AA39" s="25">
        <v>1</v>
      </c>
      <c r="AB39" s="25">
        <v>0</v>
      </c>
      <c r="AC39" s="25">
        <v>1</v>
      </c>
      <c r="AD39" s="25">
        <v>1</v>
      </c>
      <c r="AE39" s="25">
        <v>0</v>
      </c>
      <c r="AF39" s="25">
        <v>0</v>
      </c>
      <c r="AG39" s="10"/>
    </row>
    <row r="40" spans="1:33" x14ac:dyDescent="0.25">
      <c r="A40" s="10"/>
      <c r="B40" s="10">
        <v>38</v>
      </c>
      <c r="C40" s="21" t="s">
        <v>661</v>
      </c>
      <c r="D40" s="182" t="s">
        <v>772</v>
      </c>
      <c r="E40" s="21" t="s">
        <v>2008</v>
      </c>
      <c r="F40" s="237" t="s">
        <v>842</v>
      </c>
      <c r="G40" s="23">
        <v>34</v>
      </c>
      <c r="H40" s="23">
        <v>34</v>
      </c>
      <c r="J40" s="6">
        <v>2</v>
      </c>
      <c r="K40" s="23">
        <f t="shared" si="1"/>
        <v>17</v>
      </c>
      <c r="L40" s="5">
        <v>1009.0877106350023</v>
      </c>
      <c r="M40" s="102">
        <v>2.0635740503783278</v>
      </c>
      <c r="N40" s="27">
        <v>38.662223473786405</v>
      </c>
      <c r="O40" s="103">
        <f t="shared" si="2"/>
        <v>59.358100625588371</v>
      </c>
      <c r="P40" s="102">
        <v>1.956</v>
      </c>
      <c r="Q40" s="102">
        <v>4.6777777777777763</v>
      </c>
      <c r="R40" s="103">
        <v>26.984399999999997</v>
      </c>
      <c r="S40" s="103" t="s">
        <v>2458</v>
      </c>
      <c r="T40" s="1" t="s">
        <v>1955</v>
      </c>
      <c r="U40" t="s">
        <v>999</v>
      </c>
      <c r="V40" s="91" t="s">
        <v>29</v>
      </c>
      <c r="W40" t="s">
        <v>29</v>
      </c>
      <c r="X40" s="10"/>
      <c r="Y40" s="25">
        <v>1</v>
      </c>
      <c r="Z40" s="25">
        <v>1</v>
      </c>
      <c r="AA40" s="25">
        <v>0</v>
      </c>
      <c r="AB40" s="25">
        <v>1</v>
      </c>
      <c r="AC40" s="25">
        <v>0</v>
      </c>
      <c r="AD40" s="25">
        <v>0</v>
      </c>
      <c r="AE40" s="25">
        <v>0</v>
      </c>
      <c r="AF40" s="25">
        <v>0</v>
      </c>
      <c r="AG40" s="10"/>
    </row>
    <row r="41" spans="1:33" x14ac:dyDescent="0.25">
      <c r="A41" s="10"/>
      <c r="B41" s="10">
        <v>39</v>
      </c>
      <c r="C41" s="21" t="s">
        <v>664</v>
      </c>
      <c r="D41" s="182" t="s">
        <v>775</v>
      </c>
      <c r="E41" s="21" t="s">
        <v>2008</v>
      </c>
      <c r="F41" s="237" t="s">
        <v>842</v>
      </c>
      <c r="G41" s="23">
        <v>34</v>
      </c>
      <c r="H41" s="23">
        <v>34</v>
      </c>
      <c r="J41" s="6">
        <v>2</v>
      </c>
      <c r="K41" s="23">
        <f t="shared" si="1"/>
        <v>17</v>
      </c>
      <c r="L41" s="5">
        <v>1180.6971912273445</v>
      </c>
      <c r="M41" s="102">
        <v>2.414513683491502</v>
      </c>
      <c r="N41" s="27">
        <v>38.615859898971415</v>
      </c>
      <c r="O41" s="103">
        <f t="shared" si="2"/>
        <v>69.452775954549679</v>
      </c>
      <c r="P41" s="102"/>
      <c r="Q41" s="102">
        <v>5.5</v>
      </c>
      <c r="R41" s="103">
        <v>37.357799999999997</v>
      </c>
      <c r="S41" s="103" t="s">
        <v>2458</v>
      </c>
      <c r="T41" s="1" t="s">
        <v>29</v>
      </c>
      <c r="U41" s="1" t="s">
        <v>2132</v>
      </c>
      <c r="V41" s="91" t="s">
        <v>991</v>
      </c>
      <c r="W41" t="s">
        <v>29</v>
      </c>
      <c r="X41" s="10"/>
      <c r="Y41" s="25">
        <v>1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10"/>
    </row>
    <row r="42" spans="1:33" x14ac:dyDescent="0.25">
      <c r="A42" s="10"/>
      <c r="B42" s="10">
        <v>40</v>
      </c>
      <c r="C42" s="21" t="s">
        <v>665</v>
      </c>
      <c r="D42" s="182" t="s">
        <v>1583</v>
      </c>
      <c r="E42" s="21" t="s">
        <v>2008</v>
      </c>
      <c r="F42" s="237" t="s">
        <v>842</v>
      </c>
      <c r="G42" s="23">
        <v>34</v>
      </c>
      <c r="H42" s="23">
        <v>34</v>
      </c>
      <c r="J42" s="6">
        <v>2</v>
      </c>
      <c r="K42" s="23">
        <f t="shared" si="1"/>
        <v>17</v>
      </c>
      <c r="L42" s="5">
        <v>964.55026268015547</v>
      </c>
      <c r="M42" s="102">
        <v>1.9724954247037945</v>
      </c>
      <c r="N42" s="27">
        <v>38.505501381390417</v>
      </c>
      <c r="O42" s="103">
        <f t="shared" si="2"/>
        <v>56.738250745891499</v>
      </c>
      <c r="P42" s="102">
        <v>2.0007006332395516</v>
      </c>
      <c r="Q42" s="102">
        <v>4.4086666666666687</v>
      </c>
      <c r="R42" s="103">
        <v>16.477950341106194</v>
      </c>
      <c r="S42" s="103" t="s">
        <v>13</v>
      </c>
      <c r="T42" s="1" t="s">
        <v>13</v>
      </c>
      <c r="U42" s="1" t="s">
        <v>29</v>
      </c>
      <c r="V42" s="91" t="s">
        <v>13</v>
      </c>
      <c r="W42" t="s">
        <v>13</v>
      </c>
      <c r="X42" s="10"/>
      <c r="Y42" s="25">
        <v>0</v>
      </c>
      <c r="Z42" s="25">
        <v>1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10"/>
    </row>
    <row r="43" spans="1:33" x14ac:dyDescent="0.25">
      <c r="A43" s="10"/>
      <c r="B43" s="10">
        <v>41</v>
      </c>
      <c r="C43" s="21" t="s">
        <v>666</v>
      </c>
      <c r="D43" s="182" t="s">
        <v>776</v>
      </c>
      <c r="E43" s="21" t="s">
        <v>2008</v>
      </c>
      <c r="F43" s="237" t="s">
        <v>842</v>
      </c>
      <c r="G43" s="23">
        <v>34</v>
      </c>
      <c r="H43" s="23">
        <v>34</v>
      </c>
      <c r="J43" s="6">
        <v>2</v>
      </c>
      <c r="K43" s="23">
        <f t="shared" si="1"/>
        <v>17</v>
      </c>
      <c r="L43" s="5">
        <v>931.67789366144416</v>
      </c>
      <c r="M43" s="102">
        <v>1.9052717661788223</v>
      </c>
      <c r="N43" s="27">
        <v>38.186625111385297</v>
      </c>
      <c r="O43" s="103">
        <f t="shared" si="2"/>
        <v>54.804581980084947</v>
      </c>
      <c r="P43" s="102">
        <v>1.5282835785723887</v>
      </c>
      <c r="Q43" s="102">
        <v>4.5</v>
      </c>
      <c r="R43" s="103">
        <v>20.995399999999997</v>
      </c>
      <c r="S43" s="103" t="s">
        <v>2458</v>
      </c>
      <c r="T43" s="1" t="s">
        <v>1955</v>
      </c>
      <c r="U43" t="s">
        <v>29</v>
      </c>
      <c r="V43" s="91" t="s">
        <v>43</v>
      </c>
      <c r="W43" t="s">
        <v>29</v>
      </c>
      <c r="X43" s="10"/>
      <c r="Y43" s="25">
        <v>1</v>
      </c>
      <c r="Z43" s="25">
        <v>1</v>
      </c>
      <c r="AA43" s="25">
        <v>0</v>
      </c>
      <c r="AB43" s="25">
        <v>1</v>
      </c>
      <c r="AC43" s="24">
        <v>0</v>
      </c>
      <c r="AD43" s="24">
        <v>0</v>
      </c>
      <c r="AE43" s="25">
        <v>0</v>
      </c>
      <c r="AF43" s="25">
        <v>0</v>
      </c>
      <c r="AG43" s="10"/>
    </row>
    <row r="44" spans="1:33" x14ac:dyDescent="0.25">
      <c r="A44" s="10"/>
      <c r="B44" s="10">
        <v>42</v>
      </c>
      <c r="C44" s="21" t="s">
        <v>667</v>
      </c>
      <c r="D44" s="182" t="s">
        <v>777</v>
      </c>
      <c r="E44" s="21" t="s">
        <v>2008</v>
      </c>
      <c r="F44" s="237" t="s">
        <v>842</v>
      </c>
      <c r="G44" s="23">
        <v>34</v>
      </c>
      <c r="H44" s="23">
        <v>34</v>
      </c>
      <c r="J44" s="6">
        <v>2</v>
      </c>
      <c r="K44" s="23">
        <f t="shared" si="1"/>
        <v>17</v>
      </c>
      <c r="L44" s="5">
        <v>1100.3171094758457</v>
      </c>
      <c r="M44" s="102">
        <v>2.2501372381919134</v>
      </c>
      <c r="N44" s="27">
        <v>39.892565390057598</v>
      </c>
      <c r="O44" s="103">
        <f t="shared" si="2"/>
        <v>64.724535851520329</v>
      </c>
      <c r="P44" s="102">
        <v>2.3530000000000002</v>
      </c>
      <c r="Q44" s="102">
        <v>4.1705882352941179</v>
      </c>
      <c r="R44" s="103">
        <v>23.3797</v>
      </c>
      <c r="S44" s="103" t="s">
        <v>2458</v>
      </c>
      <c r="T44" s="1" t="s">
        <v>29</v>
      </c>
      <c r="U44" t="s">
        <v>999</v>
      </c>
      <c r="V44" s="91" t="s">
        <v>29</v>
      </c>
      <c r="W44" t="s">
        <v>29</v>
      </c>
      <c r="X44" s="10"/>
      <c r="Y44" s="25">
        <v>0</v>
      </c>
      <c r="Z44" s="25">
        <v>0</v>
      </c>
      <c r="AA44" s="25">
        <v>1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10"/>
    </row>
    <row r="45" spans="1:33" x14ac:dyDescent="0.25">
      <c r="A45" s="10"/>
      <c r="B45" s="10">
        <v>43</v>
      </c>
      <c r="C45" s="21" t="s">
        <v>668</v>
      </c>
      <c r="D45" s="182" t="s">
        <v>780</v>
      </c>
      <c r="E45" s="21" t="s">
        <v>2008</v>
      </c>
      <c r="F45" s="237" t="s">
        <v>842</v>
      </c>
      <c r="G45" s="23">
        <v>34</v>
      </c>
      <c r="H45" s="23">
        <v>34</v>
      </c>
      <c r="J45" s="6">
        <v>2</v>
      </c>
      <c r="K45" s="23">
        <f t="shared" si="1"/>
        <v>17</v>
      </c>
      <c r="L45" s="5">
        <v>997.49398032144995</v>
      </c>
      <c r="M45" s="102">
        <v>2.0398649904324131</v>
      </c>
      <c r="N45" s="27">
        <v>38.655506974952637</v>
      </c>
      <c r="O45" s="103">
        <f t="shared" si="2"/>
        <v>58.676116489497055</v>
      </c>
      <c r="P45" s="102">
        <v>1.9229813664596274</v>
      </c>
      <c r="Q45" s="102">
        <v>3.6349999999999998</v>
      </c>
      <c r="R45" s="103">
        <v>21.92</v>
      </c>
      <c r="S45" s="103" t="s">
        <v>2418</v>
      </c>
      <c r="T45" s="1" t="s">
        <v>29</v>
      </c>
      <c r="U45" s="1" t="s">
        <v>29</v>
      </c>
      <c r="V45" s="91" t="s">
        <v>40</v>
      </c>
      <c r="W45" t="s">
        <v>39</v>
      </c>
      <c r="X45" s="10"/>
      <c r="Y45" s="25">
        <v>0</v>
      </c>
      <c r="Z45" s="25">
        <v>0</v>
      </c>
      <c r="AA45" s="25">
        <v>1</v>
      </c>
      <c r="AB45" s="25">
        <v>0</v>
      </c>
      <c r="AC45" s="24">
        <v>1</v>
      </c>
      <c r="AD45" s="24">
        <v>0</v>
      </c>
      <c r="AE45" s="25">
        <v>0</v>
      </c>
      <c r="AF45" s="25">
        <v>0</v>
      </c>
      <c r="AG45" s="10"/>
    </row>
    <row r="46" spans="1:33" x14ac:dyDescent="0.25">
      <c r="A46" s="10"/>
      <c r="B46" s="10">
        <v>44</v>
      </c>
      <c r="C46" s="21" t="s">
        <v>1753</v>
      </c>
      <c r="D46" s="182" t="s">
        <v>2057</v>
      </c>
      <c r="E46" s="21" t="s">
        <v>2008</v>
      </c>
      <c r="F46" s="237" t="s">
        <v>842</v>
      </c>
      <c r="G46" s="23">
        <v>34</v>
      </c>
      <c r="H46" s="23">
        <v>34</v>
      </c>
      <c r="J46" s="23">
        <v>2</v>
      </c>
      <c r="K46" s="23">
        <f t="shared" si="1"/>
        <v>17</v>
      </c>
      <c r="L46" s="5">
        <v>943.80591274798655</v>
      </c>
      <c r="M46" s="102">
        <v>1.9300734412024265</v>
      </c>
      <c r="N46" s="27">
        <v>38.575782781021715</v>
      </c>
      <c r="O46" s="103">
        <f t="shared" si="2"/>
        <v>55.517994867528621</v>
      </c>
      <c r="P46" s="102">
        <v>3.4344827586206899</v>
      </c>
      <c r="Q46" s="102">
        <v>4.8274641215977381</v>
      </c>
      <c r="R46" s="102">
        <v>29.44</v>
      </c>
      <c r="S46" s="102" t="s">
        <v>2420</v>
      </c>
      <c r="T46" s="1" t="s">
        <v>29</v>
      </c>
      <c r="U46" t="s">
        <v>29</v>
      </c>
      <c r="V46" s="139" t="s">
        <v>29</v>
      </c>
      <c r="W46" s="3" t="s">
        <v>29</v>
      </c>
      <c r="X46" s="10"/>
      <c r="Y46" s="25">
        <v>1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10"/>
    </row>
    <row r="47" spans="1:33" x14ac:dyDescent="0.25">
      <c r="A47" s="10"/>
      <c r="B47" s="10">
        <v>45</v>
      </c>
      <c r="C47" s="21" t="s">
        <v>675</v>
      </c>
      <c r="D47" s="182" t="s">
        <v>788</v>
      </c>
      <c r="E47" s="21" t="s">
        <v>2008</v>
      </c>
      <c r="F47" s="237" t="s">
        <v>842</v>
      </c>
      <c r="G47" s="23">
        <v>34</v>
      </c>
      <c r="H47" s="23">
        <v>34</v>
      </c>
      <c r="J47" s="6">
        <v>2</v>
      </c>
      <c r="K47" s="23">
        <f t="shared" si="1"/>
        <v>17</v>
      </c>
      <c r="L47" s="5">
        <v>972.1269002056265</v>
      </c>
      <c r="M47" s="102">
        <v>1.9879895709726514</v>
      </c>
      <c r="N47" s="27">
        <v>38.425257264562383</v>
      </c>
      <c r="O47" s="103">
        <f t="shared" si="2"/>
        <v>57.183935306213321</v>
      </c>
      <c r="P47" s="102">
        <v>1.1026178010471204</v>
      </c>
      <c r="Q47" s="102">
        <v>3.25</v>
      </c>
      <c r="R47" s="103">
        <v>26.814899999999998</v>
      </c>
      <c r="S47" s="103" t="s">
        <v>2422</v>
      </c>
      <c r="T47" s="1" t="s">
        <v>29</v>
      </c>
      <c r="U47" t="s">
        <v>999</v>
      </c>
      <c r="V47" s="91" t="s">
        <v>991</v>
      </c>
      <c r="W47" t="s">
        <v>29</v>
      </c>
      <c r="X47" s="10"/>
      <c r="Y47" s="25">
        <v>1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10"/>
    </row>
    <row r="48" spans="1:33" x14ac:dyDescent="0.25">
      <c r="A48" s="10"/>
      <c r="B48" s="10">
        <v>46</v>
      </c>
      <c r="C48" s="21" t="s">
        <v>678</v>
      </c>
      <c r="D48" s="182" t="s">
        <v>1342</v>
      </c>
      <c r="E48" s="21" t="s">
        <v>2008</v>
      </c>
      <c r="F48" s="237" t="s">
        <v>842</v>
      </c>
      <c r="G48" s="23">
        <v>34</v>
      </c>
      <c r="H48" s="23">
        <v>34</v>
      </c>
      <c r="J48" s="6">
        <v>2</v>
      </c>
      <c r="K48" s="23">
        <f t="shared" si="1"/>
        <v>17</v>
      </c>
      <c r="L48" s="5">
        <v>947.18983000972889</v>
      </c>
      <c r="M48" s="102">
        <v>1.9369935174023085</v>
      </c>
      <c r="N48" s="27">
        <v>38.440156404547089</v>
      </c>
      <c r="O48" s="103">
        <f t="shared" si="2"/>
        <v>55.717048824101703</v>
      </c>
      <c r="P48" s="102">
        <v>2.7441176470588236</v>
      </c>
      <c r="Q48" s="102">
        <v>4.04</v>
      </c>
      <c r="R48" s="103">
        <v>26.31</v>
      </c>
      <c r="S48" s="103" t="s">
        <v>2458</v>
      </c>
      <c r="T48" s="1" t="s">
        <v>29</v>
      </c>
      <c r="U48" s="1" t="s">
        <v>29</v>
      </c>
      <c r="V48" s="91" t="s">
        <v>40</v>
      </c>
      <c r="W48" t="s">
        <v>39</v>
      </c>
      <c r="X48" s="10"/>
      <c r="Y48" s="25">
        <v>0</v>
      </c>
      <c r="Z48" s="25">
        <v>0</v>
      </c>
      <c r="AA48" s="25">
        <v>0</v>
      </c>
      <c r="AB48" s="25">
        <v>0</v>
      </c>
      <c r="AC48" s="24">
        <v>1</v>
      </c>
      <c r="AD48" s="24">
        <v>1</v>
      </c>
      <c r="AE48" s="25">
        <v>0</v>
      </c>
      <c r="AF48" s="25">
        <v>0</v>
      </c>
      <c r="AG48" s="10"/>
    </row>
    <row r="49" spans="1:33" x14ac:dyDescent="0.25">
      <c r="A49" s="10"/>
      <c r="B49" s="10">
        <v>47</v>
      </c>
      <c r="C49" s="21" t="s">
        <v>680</v>
      </c>
      <c r="D49" s="182" t="s">
        <v>795</v>
      </c>
      <c r="E49" s="21" t="s">
        <v>2008</v>
      </c>
      <c r="F49" s="237" t="s">
        <v>842</v>
      </c>
      <c r="G49" s="23">
        <v>34</v>
      </c>
      <c r="H49" s="23">
        <v>34</v>
      </c>
      <c r="J49" s="6">
        <v>2</v>
      </c>
      <c r="K49" s="23">
        <f t="shared" si="1"/>
        <v>17</v>
      </c>
      <c r="L49" s="5">
        <v>994.56874060467044</v>
      </c>
      <c r="M49" s="102">
        <v>2.0338829051220255</v>
      </c>
      <c r="N49" s="27">
        <v>38.502497647676272</v>
      </c>
      <c r="O49" s="103">
        <f t="shared" si="2"/>
        <v>58.504043564980613</v>
      </c>
      <c r="P49" s="102">
        <v>2.2421000000000002</v>
      </c>
      <c r="Q49" s="102">
        <v>4.25</v>
      </c>
      <c r="R49" s="103">
        <v>27.504199999999997</v>
      </c>
      <c r="S49" s="103" t="s">
        <v>2458</v>
      </c>
      <c r="T49" s="1" t="s">
        <v>1955</v>
      </c>
      <c r="U49" t="s">
        <v>999</v>
      </c>
      <c r="V49" s="91" t="s">
        <v>43</v>
      </c>
      <c r="W49" t="s">
        <v>29</v>
      </c>
      <c r="X49" s="10"/>
      <c r="Y49" s="25">
        <v>1</v>
      </c>
      <c r="Z49" s="25">
        <v>1</v>
      </c>
      <c r="AA49" s="25">
        <v>0</v>
      </c>
      <c r="AB49" s="25">
        <v>1</v>
      </c>
      <c r="AC49" s="24">
        <v>0</v>
      </c>
      <c r="AD49" s="24">
        <v>1</v>
      </c>
      <c r="AE49" s="25">
        <v>0</v>
      </c>
      <c r="AF49" s="25">
        <v>0</v>
      </c>
      <c r="AG49" s="10"/>
    </row>
    <row r="50" spans="1:33" x14ac:dyDescent="0.25">
      <c r="A50" s="10"/>
      <c r="B50" s="10">
        <v>48</v>
      </c>
      <c r="C50" s="21" t="s">
        <v>74</v>
      </c>
      <c r="D50" s="182" t="s">
        <v>797</v>
      </c>
      <c r="E50" s="21" t="s">
        <v>2008</v>
      </c>
      <c r="F50" s="237" t="s">
        <v>31</v>
      </c>
      <c r="G50" s="23">
        <v>34</v>
      </c>
      <c r="H50" s="23">
        <v>34</v>
      </c>
      <c r="J50" s="6">
        <v>2</v>
      </c>
      <c r="K50" s="23">
        <f t="shared" si="1"/>
        <v>17</v>
      </c>
      <c r="L50" s="5">
        <v>1102.8443023048433</v>
      </c>
      <c r="M50" s="102">
        <v>2.2553053216867962</v>
      </c>
      <c r="N50" s="27">
        <v>39.001741864594678</v>
      </c>
      <c r="O50" s="103">
        <f t="shared" si="2"/>
        <v>64.873194253226075</v>
      </c>
      <c r="P50" s="102">
        <v>1.71</v>
      </c>
      <c r="Q50" s="102">
        <v>3.190143905736913</v>
      </c>
      <c r="R50" s="103">
        <v>29.075199999999999</v>
      </c>
      <c r="S50" s="103" t="s">
        <v>2458</v>
      </c>
      <c r="T50" s="1" t="s">
        <v>1955</v>
      </c>
      <c r="U50" t="s">
        <v>999</v>
      </c>
      <c r="V50" s="91" t="s">
        <v>29</v>
      </c>
      <c r="W50" t="s">
        <v>29</v>
      </c>
      <c r="X50" s="10"/>
      <c r="Y50" s="25">
        <v>1</v>
      </c>
      <c r="Z50" s="25">
        <v>1</v>
      </c>
      <c r="AA50" s="25">
        <v>1</v>
      </c>
      <c r="AB50" s="25">
        <v>1</v>
      </c>
      <c r="AC50" s="24">
        <v>0</v>
      </c>
      <c r="AD50" s="24">
        <v>1</v>
      </c>
      <c r="AE50" s="25">
        <v>0</v>
      </c>
      <c r="AF50" s="25">
        <v>0</v>
      </c>
      <c r="AG50" s="10"/>
    </row>
    <row r="51" spans="1:33" x14ac:dyDescent="0.25">
      <c r="A51" s="10"/>
      <c r="B51" s="10">
        <v>49</v>
      </c>
      <c r="C51" s="21" t="s">
        <v>682</v>
      </c>
      <c r="D51" s="182" t="s">
        <v>798</v>
      </c>
      <c r="E51" s="21" t="s">
        <v>2008</v>
      </c>
      <c r="F51" s="237" t="s">
        <v>842</v>
      </c>
      <c r="G51" s="23">
        <v>34</v>
      </c>
      <c r="H51" s="23">
        <v>34</v>
      </c>
      <c r="J51" s="6">
        <v>2</v>
      </c>
      <c r="K51" s="23">
        <f t="shared" si="1"/>
        <v>17</v>
      </c>
      <c r="L51" s="5">
        <v>1044.7666164141008</v>
      </c>
      <c r="M51" s="102">
        <v>2.1365370478815966</v>
      </c>
      <c r="N51" s="27">
        <v>38.591977946060013</v>
      </c>
      <c r="O51" s="103">
        <f t="shared" si="2"/>
        <v>61.456859789064751</v>
      </c>
      <c r="P51" s="102">
        <v>2.25</v>
      </c>
      <c r="Q51" s="102">
        <v>3.75</v>
      </c>
      <c r="R51" s="103">
        <v>29.990199999999998</v>
      </c>
      <c r="S51" s="103" t="s">
        <v>2458</v>
      </c>
      <c r="T51" s="1" t="s">
        <v>1955</v>
      </c>
      <c r="U51" t="s">
        <v>999</v>
      </c>
      <c r="V51" s="91" t="s">
        <v>43</v>
      </c>
      <c r="W51" t="s">
        <v>29</v>
      </c>
      <c r="X51" s="10"/>
      <c r="Y51" s="25">
        <v>1</v>
      </c>
      <c r="Z51" s="25">
        <v>1</v>
      </c>
      <c r="AA51" s="25">
        <v>1</v>
      </c>
      <c r="AB51" s="25">
        <v>1</v>
      </c>
      <c r="AC51" s="24">
        <v>0</v>
      </c>
      <c r="AD51" s="24">
        <v>0</v>
      </c>
      <c r="AE51" s="25">
        <v>0</v>
      </c>
      <c r="AF51" s="25">
        <v>0</v>
      </c>
      <c r="AG51" s="10"/>
    </row>
    <row r="52" spans="1:33" x14ac:dyDescent="0.25">
      <c r="A52" s="10"/>
      <c r="B52" s="10">
        <v>50</v>
      </c>
      <c r="C52" s="21" t="s">
        <v>684</v>
      </c>
      <c r="D52" s="182" t="s">
        <v>2482</v>
      </c>
      <c r="E52" s="21" t="s">
        <v>2008</v>
      </c>
      <c r="F52" s="237" t="s">
        <v>842</v>
      </c>
      <c r="G52" s="23">
        <v>34</v>
      </c>
      <c r="H52" s="23">
        <v>34</v>
      </c>
      <c r="J52" s="6">
        <v>2</v>
      </c>
      <c r="K52" s="23">
        <f t="shared" si="1"/>
        <v>17</v>
      </c>
      <c r="L52" s="5">
        <v>1013.598201316747</v>
      </c>
      <c r="M52" s="102">
        <v>2.0727979577029592</v>
      </c>
      <c r="N52" s="27">
        <v>38.463821837078228</v>
      </c>
      <c r="O52" s="103">
        <f t="shared" si="2"/>
        <v>59.623423606867469</v>
      </c>
      <c r="P52" s="102">
        <v>2.5130434782608702</v>
      </c>
      <c r="Q52" s="102">
        <v>3.53</v>
      </c>
      <c r="R52" s="103">
        <v>25.96</v>
      </c>
      <c r="S52" s="103" t="s">
        <v>2418</v>
      </c>
      <c r="T52" s="1" t="s">
        <v>29</v>
      </c>
      <c r="U52" s="1" t="s">
        <v>29</v>
      </c>
      <c r="V52" s="91" t="s">
        <v>40</v>
      </c>
      <c r="W52" t="s">
        <v>39</v>
      </c>
      <c r="X52" s="10"/>
      <c r="Y52" s="25">
        <v>0</v>
      </c>
      <c r="Z52" s="25">
        <v>0</v>
      </c>
      <c r="AA52" s="25">
        <v>0</v>
      </c>
      <c r="AB52" s="25">
        <v>0</v>
      </c>
      <c r="AC52" s="24">
        <v>1</v>
      </c>
      <c r="AD52" s="24">
        <v>0</v>
      </c>
      <c r="AE52" s="25">
        <v>0</v>
      </c>
      <c r="AF52" s="25">
        <v>0</v>
      </c>
      <c r="AG52" s="10"/>
    </row>
    <row r="53" spans="1:33" x14ac:dyDescent="0.25">
      <c r="A53" s="10"/>
      <c r="B53" s="10">
        <v>51</v>
      </c>
      <c r="C53" s="21" t="s">
        <v>685</v>
      </c>
      <c r="D53" s="182" t="s">
        <v>2483</v>
      </c>
      <c r="E53" s="21" t="s">
        <v>2008</v>
      </c>
      <c r="F53" s="237" t="s">
        <v>842</v>
      </c>
      <c r="G53" s="23">
        <v>34</v>
      </c>
      <c r="H53" s="23">
        <v>34</v>
      </c>
      <c r="J53" s="6">
        <v>2</v>
      </c>
      <c r="K53" s="23">
        <f t="shared" si="1"/>
        <v>17</v>
      </c>
      <c r="L53" s="101">
        <v>1020.7367617440209</v>
      </c>
      <c r="M53" s="4">
        <v>2.0873962407853188</v>
      </c>
      <c r="N53" s="31">
        <v>38.72659959675957</v>
      </c>
      <c r="O53" s="103">
        <f t="shared" si="2"/>
        <v>60.043338926118878</v>
      </c>
      <c r="P53" s="102">
        <v>3.0882352941176472</v>
      </c>
      <c r="Q53" s="102">
        <v>3.9249999999999998</v>
      </c>
      <c r="R53" s="103">
        <v>27.99</v>
      </c>
      <c r="S53" s="103" t="s">
        <v>2418</v>
      </c>
      <c r="T53" s="1" t="s">
        <v>29</v>
      </c>
      <c r="U53" s="1" t="s">
        <v>29</v>
      </c>
      <c r="V53" s="91" t="s">
        <v>40</v>
      </c>
      <c r="W53" t="s">
        <v>39</v>
      </c>
      <c r="X53" s="10"/>
      <c r="Y53" s="25">
        <v>0</v>
      </c>
      <c r="Z53" s="25">
        <v>0</v>
      </c>
      <c r="AA53" s="25">
        <v>0</v>
      </c>
      <c r="AB53" s="25">
        <v>0</v>
      </c>
      <c r="AC53" s="24">
        <v>1</v>
      </c>
      <c r="AD53" s="24">
        <v>0</v>
      </c>
      <c r="AE53" s="25">
        <v>0</v>
      </c>
      <c r="AF53" s="25">
        <v>0</v>
      </c>
      <c r="AG53" s="10"/>
    </row>
    <row r="54" spans="1:33" x14ac:dyDescent="0.25">
      <c r="A54" s="10"/>
      <c r="B54" s="10">
        <v>52</v>
      </c>
      <c r="C54" s="21" t="s">
        <v>686</v>
      </c>
      <c r="D54" s="182" t="s">
        <v>2484</v>
      </c>
      <c r="E54" s="21" t="s">
        <v>2008</v>
      </c>
      <c r="F54" s="237" t="s">
        <v>842</v>
      </c>
      <c r="G54" s="23">
        <v>68</v>
      </c>
      <c r="H54" s="23">
        <v>68</v>
      </c>
      <c r="J54" s="6">
        <v>4</v>
      </c>
      <c r="K54" s="23">
        <f t="shared" si="1"/>
        <v>17</v>
      </c>
      <c r="L54" s="5">
        <v>1130.6577259934838</v>
      </c>
      <c r="M54" s="102">
        <v>4.6243669774784619</v>
      </c>
      <c r="N54" s="27">
        <v>38.569349412037681</v>
      </c>
      <c r="O54" s="103">
        <f t="shared" ref="O54:O85" si="3">M54*978/H54</f>
        <v>66.5092779996167</v>
      </c>
      <c r="P54" s="102">
        <v>1.6924051</v>
      </c>
      <c r="Q54" s="110">
        <v>3.855</v>
      </c>
      <c r="R54" s="103">
        <v>34.28</v>
      </c>
      <c r="S54" s="103" t="s">
        <v>2418</v>
      </c>
      <c r="T54" s="1" t="s">
        <v>29</v>
      </c>
      <c r="U54" t="s">
        <v>999</v>
      </c>
      <c r="V54" s="91" t="s">
        <v>40</v>
      </c>
      <c r="W54" t="s">
        <v>39</v>
      </c>
      <c r="X54" s="10"/>
      <c r="Y54" s="25">
        <v>0</v>
      </c>
      <c r="Z54" s="25">
        <v>0</v>
      </c>
      <c r="AA54" s="25">
        <v>0</v>
      </c>
      <c r="AB54" s="25">
        <v>0</v>
      </c>
      <c r="AC54" s="24">
        <v>1</v>
      </c>
      <c r="AD54" s="24">
        <v>1</v>
      </c>
      <c r="AE54" s="25">
        <v>0</v>
      </c>
      <c r="AF54" s="25">
        <v>0</v>
      </c>
      <c r="AG54" s="10"/>
    </row>
    <row r="55" spans="1:33" x14ac:dyDescent="0.25">
      <c r="A55" s="10"/>
      <c r="B55" s="10">
        <v>53</v>
      </c>
      <c r="C55" s="21" t="s">
        <v>687</v>
      </c>
      <c r="D55" s="182" t="s">
        <v>2485</v>
      </c>
      <c r="E55" s="21" t="s">
        <v>2008</v>
      </c>
      <c r="F55" s="237" t="s">
        <v>842</v>
      </c>
      <c r="G55" s="23">
        <v>68</v>
      </c>
      <c r="H55" s="23">
        <v>68</v>
      </c>
      <c r="J55" s="6">
        <v>4</v>
      </c>
      <c r="K55" s="23">
        <f t="shared" si="1"/>
        <v>17</v>
      </c>
      <c r="L55" s="5">
        <v>1019.8300056275575</v>
      </c>
      <c r="M55" s="102">
        <v>4.171083867597372</v>
      </c>
      <c r="N55" s="27">
        <v>38.633177855197445</v>
      </c>
      <c r="O55" s="103">
        <f t="shared" si="3"/>
        <v>59.990000331032796</v>
      </c>
      <c r="P55" s="102">
        <v>1.4769230769230768</v>
      </c>
      <c r="Q55" s="110">
        <v>3.0750000000000002</v>
      </c>
      <c r="R55" s="103">
        <v>35.56</v>
      </c>
      <c r="S55" s="103" t="s">
        <v>2418</v>
      </c>
      <c r="T55" s="1" t="s">
        <v>29</v>
      </c>
      <c r="U55" s="1" t="s">
        <v>29</v>
      </c>
      <c r="V55" s="91" t="s">
        <v>40</v>
      </c>
      <c r="W55" t="s">
        <v>39</v>
      </c>
      <c r="X55" s="10"/>
      <c r="Y55" s="25">
        <v>0</v>
      </c>
      <c r="Z55" s="25">
        <v>0</v>
      </c>
      <c r="AA55" s="25">
        <v>0</v>
      </c>
      <c r="AB55" s="25">
        <v>0</v>
      </c>
      <c r="AC55" s="24">
        <v>1</v>
      </c>
      <c r="AD55" s="24">
        <v>1</v>
      </c>
      <c r="AE55" s="25">
        <v>0</v>
      </c>
      <c r="AF55" s="25">
        <v>0</v>
      </c>
      <c r="AG55" s="10"/>
    </row>
    <row r="56" spans="1:33" x14ac:dyDescent="0.25">
      <c r="A56" s="10"/>
      <c r="B56" s="10">
        <v>54</v>
      </c>
      <c r="C56" s="21" t="s">
        <v>1657</v>
      </c>
      <c r="D56" s="182" t="s">
        <v>2069</v>
      </c>
      <c r="E56" s="21" t="s">
        <v>2008</v>
      </c>
      <c r="F56" s="237" t="s">
        <v>842</v>
      </c>
      <c r="G56" s="23" t="s">
        <v>19</v>
      </c>
      <c r="H56" s="23">
        <v>34</v>
      </c>
      <c r="I56" s="23" t="s">
        <v>2511</v>
      </c>
      <c r="J56" s="6">
        <v>2</v>
      </c>
      <c r="K56" s="23">
        <f t="shared" si="1"/>
        <v>17</v>
      </c>
      <c r="L56" s="5">
        <v>1116.2376803608779</v>
      </c>
      <c r="M56" s="102">
        <v>2.2826946428647812</v>
      </c>
      <c r="N56" s="27">
        <v>39.498011701220868</v>
      </c>
      <c r="O56" s="103">
        <f t="shared" si="3"/>
        <v>65.661040021228118</v>
      </c>
      <c r="P56" s="102"/>
      <c r="Q56" s="110">
        <v>4.2335329341317296</v>
      </c>
      <c r="R56" s="103">
        <v>36.987647058823534</v>
      </c>
      <c r="S56" s="103" t="s">
        <v>2470</v>
      </c>
      <c r="T56" s="1" t="s">
        <v>29</v>
      </c>
      <c r="U56" s="1" t="s">
        <v>2132</v>
      </c>
      <c r="V56" s="91" t="s">
        <v>29</v>
      </c>
      <c r="W56" t="s">
        <v>29</v>
      </c>
      <c r="X56" s="10"/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1</v>
      </c>
      <c r="AF56" s="25">
        <v>0</v>
      </c>
      <c r="AG56" s="10"/>
    </row>
    <row r="57" spans="1:33" x14ac:dyDescent="0.25">
      <c r="A57" s="10"/>
      <c r="B57" s="10">
        <v>55</v>
      </c>
      <c r="C57" s="21" t="s">
        <v>689</v>
      </c>
      <c r="D57" s="182" t="s">
        <v>1574</v>
      </c>
      <c r="E57" s="21" t="s">
        <v>2008</v>
      </c>
      <c r="F57" s="237" t="s">
        <v>842</v>
      </c>
      <c r="G57" s="23">
        <v>34</v>
      </c>
      <c r="H57" s="23">
        <v>34</v>
      </c>
      <c r="J57" s="6">
        <v>2</v>
      </c>
      <c r="K57" s="23">
        <f t="shared" si="1"/>
        <v>17</v>
      </c>
      <c r="L57" s="5">
        <v>971.34909772616504</v>
      </c>
      <c r="M57" s="102">
        <v>1.9863989728551432</v>
      </c>
      <c r="N57" s="27">
        <v>38.368700151540928</v>
      </c>
      <c r="O57" s="103">
        <f t="shared" si="3"/>
        <v>57.138182219186177</v>
      </c>
      <c r="P57" s="102">
        <v>1.4191304</v>
      </c>
      <c r="Q57" s="102">
        <v>3.5</v>
      </c>
      <c r="R57" s="103">
        <v>28.36</v>
      </c>
      <c r="S57" s="103" t="s">
        <v>2458</v>
      </c>
      <c r="T57" s="1" t="s">
        <v>29</v>
      </c>
      <c r="U57" t="s">
        <v>999</v>
      </c>
      <c r="V57" s="91" t="s">
        <v>991</v>
      </c>
      <c r="W57" t="s">
        <v>29</v>
      </c>
      <c r="X57" s="10"/>
      <c r="Y57" s="25">
        <v>1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10"/>
    </row>
    <row r="58" spans="1:33" x14ac:dyDescent="0.25">
      <c r="A58" s="10"/>
      <c r="B58" s="10">
        <v>56</v>
      </c>
      <c r="C58" s="21" t="s">
        <v>690</v>
      </c>
      <c r="D58" s="182" t="s">
        <v>2486</v>
      </c>
      <c r="E58" s="21" t="s">
        <v>2008</v>
      </c>
      <c r="F58" s="237" t="s">
        <v>842</v>
      </c>
      <c r="G58" s="23">
        <v>34</v>
      </c>
      <c r="H58" s="23">
        <v>34</v>
      </c>
      <c r="J58" s="6">
        <v>2</v>
      </c>
      <c r="K58" s="23">
        <f t="shared" si="1"/>
        <v>17</v>
      </c>
      <c r="L58" s="5">
        <v>1102.9692161683686</v>
      </c>
      <c r="M58" s="102">
        <v>2.2555607692604673</v>
      </c>
      <c r="N58" s="27">
        <v>37.756177639460134</v>
      </c>
      <c r="O58" s="103">
        <f t="shared" si="3"/>
        <v>64.880542127551095</v>
      </c>
      <c r="P58" s="102">
        <v>2.6556000000000002</v>
      </c>
      <c r="Q58" s="102">
        <v>4.0549999999999997</v>
      </c>
      <c r="R58" s="103">
        <v>37.43</v>
      </c>
      <c r="S58" s="103" t="s">
        <v>2458</v>
      </c>
      <c r="T58" s="1" t="s">
        <v>29</v>
      </c>
      <c r="U58" t="s">
        <v>999</v>
      </c>
      <c r="V58" s="91" t="s">
        <v>40</v>
      </c>
      <c r="W58" t="s">
        <v>39</v>
      </c>
      <c r="X58" s="10"/>
      <c r="Y58" s="25">
        <v>0</v>
      </c>
      <c r="Z58" s="25">
        <v>0</v>
      </c>
      <c r="AA58" s="25">
        <v>0</v>
      </c>
      <c r="AB58" s="25">
        <v>0</v>
      </c>
      <c r="AC58" s="25">
        <v>1</v>
      </c>
      <c r="AD58" s="25">
        <v>1</v>
      </c>
      <c r="AE58" s="25">
        <v>0</v>
      </c>
      <c r="AF58" s="25">
        <v>0</v>
      </c>
      <c r="AG58" s="10"/>
    </row>
    <row r="59" spans="1:33" x14ac:dyDescent="0.25">
      <c r="A59" s="10"/>
      <c r="B59" s="10">
        <v>57</v>
      </c>
      <c r="C59" s="21" t="s">
        <v>694</v>
      </c>
      <c r="D59" s="182" t="s">
        <v>803</v>
      </c>
      <c r="E59" s="21" t="s">
        <v>2008</v>
      </c>
      <c r="F59" s="237" t="s">
        <v>842</v>
      </c>
      <c r="G59" s="23">
        <v>34</v>
      </c>
      <c r="H59" s="23">
        <v>34</v>
      </c>
      <c r="J59" s="23">
        <v>2</v>
      </c>
      <c r="K59" s="23">
        <f t="shared" si="1"/>
        <v>17</v>
      </c>
      <c r="L59" s="5">
        <v>1017.6410123633327</v>
      </c>
      <c r="M59" s="102">
        <v>2.0810654649556906</v>
      </c>
      <c r="N59" s="27">
        <v>38.366570228210705</v>
      </c>
      <c r="O59" s="103">
        <f t="shared" si="3"/>
        <v>59.861236021372513</v>
      </c>
      <c r="P59" s="102">
        <v>2.42</v>
      </c>
      <c r="Q59" s="102">
        <v>3.8</v>
      </c>
      <c r="R59" s="103">
        <v>32.928199999999997</v>
      </c>
      <c r="S59" s="103" t="s">
        <v>2458</v>
      </c>
      <c r="T59" s="1" t="s">
        <v>1955</v>
      </c>
      <c r="U59" t="s">
        <v>999</v>
      </c>
      <c r="V59" s="91" t="s">
        <v>43</v>
      </c>
      <c r="W59" t="s">
        <v>29</v>
      </c>
      <c r="X59" s="10"/>
      <c r="Y59" s="25">
        <v>1</v>
      </c>
      <c r="Z59" s="25">
        <v>1</v>
      </c>
      <c r="AA59" s="25">
        <v>0</v>
      </c>
      <c r="AB59" s="25">
        <v>1</v>
      </c>
      <c r="AC59" s="24">
        <v>0</v>
      </c>
      <c r="AD59" s="24">
        <v>0</v>
      </c>
      <c r="AE59" s="25">
        <v>0</v>
      </c>
      <c r="AF59" s="25">
        <v>0</v>
      </c>
      <c r="AG59" s="10"/>
    </row>
    <row r="60" spans="1:33" x14ac:dyDescent="0.25">
      <c r="A60" s="10"/>
      <c r="B60" s="10">
        <v>58</v>
      </c>
      <c r="C60" s="21" t="s">
        <v>697</v>
      </c>
      <c r="D60" s="182" t="s">
        <v>2487</v>
      </c>
      <c r="E60" s="21" t="s">
        <v>2008</v>
      </c>
      <c r="F60" s="237" t="s">
        <v>842</v>
      </c>
      <c r="G60" s="23">
        <v>34</v>
      </c>
      <c r="H60" s="23">
        <v>34</v>
      </c>
      <c r="J60" s="23">
        <v>2</v>
      </c>
      <c r="K60" s="23">
        <f t="shared" si="1"/>
        <v>17</v>
      </c>
      <c r="L60" s="5">
        <v>1339.1624864012033</v>
      </c>
      <c r="M60" s="102">
        <v>2.7385735918225018</v>
      </c>
      <c r="N60" s="27">
        <v>38.931534367445188</v>
      </c>
      <c r="O60" s="103">
        <f t="shared" si="3"/>
        <v>78.774263905953134</v>
      </c>
      <c r="P60" s="102">
        <v>3.42</v>
      </c>
      <c r="Q60" s="102">
        <v>3.81</v>
      </c>
      <c r="R60" s="103">
        <v>36.28</v>
      </c>
      <c r="S60" s="103" t="s">
        <v>2451</v>
      </c>
      <c r="T60" s="1" t="s">
        <v>29</v>
      </c>
      <c r="U60" t="s">
        <v>999</v>
      </c>
      <c r="V60" s="91" t="s">
        <v>40</v>
      </c>
      <c r="W60" t="s">
        <v>39</v>
      </c>
      <c r="X60" s="10"/>
      <c r="Y60" s="25">
        <v>0</v>
      </c>
      <c r="Z60" s="25">
        <v>0</v>
      </c>
      <c r="AA60" s="25">
        <v>0</v>
      </c>
      <c r="AB60" s="25">
        <v>0</v>
      </c>
      <c r="AC60" s="24">
        <v>1</v>
      </c>
      <c r="AD60" s="24">
        <v>0</v>
      </c>
      <c r="AE60" s="25">
        <v>0</v>
      </c>
      <c r="AF60" s="25">
        <v>0</v>
      </c>
      <c r="AG60" s="10"/>
    </row>
    <row r="61" spans="1:33" x14ac:dyDescent="0.25">
      <c r="A61" s="10"/>
      <c r="B61" s="10">
        <v>59</v>
      </c>
      <c r="C61" s="21" t="s">
        <v>700</v>
      </c>
      <c r="D61" s="182" t="s">
        <v>808</v>
      </c>
      <c r="E61" s="21" t="s">
        <v>2008</v>
      </c>
      <c r="F61" s="237" t="s">
        <v>842</v>
      </c>
      <c r="G61" s="23">
        <v>34</v>
      </c>
      <c r="H61" s="23">
        <v>34</v>
      </c>
      <c r="J61" s="23">
        <v>2</v>
      </c>
      <c r="K61" s="23">
        <f t="shared" si="1"/>
        <v>17</v>
      </c>
      <c r="L61" s="5">
        <v>1064.1080724580427</v>
      </c>
      <c r="M61" s="102">
        <v>2.1760901277260585</v>
      </c>
      <c r="N61" s="27">
        <v>38.838019261511043</v>
      </c>
      <c r="O61" s="103">
        <f t="shared" si="3"/>
        <v>62.59459249753192</v>
      </c>
      <c r="P61" s="102">
        <v>2.1680000000000001</v>
      </c>
      <c r="Q61" s="102">
        <v>4.4059999999999997</v>
      </c>
      <c r="R61" s="103">
        <v>27.89</v>
      </c>
      <c r="S61" s="103" t="s">
        <v>2458</v>
      </c>
      <c r="T61" s="1" t="s">
        <v>29</v>
      </c>
      <c r="U61" t="s">
        <v>999</v>
      </c>
      <c r="V61" s="91" t="s">
        <v>29</v>
      </c>
      <c r="W61" t="s">
        <v>29</v>
      </c>
      <c r="X61" s="10"/>
      <c r="Y61" s="25">
        <v>0</v>
      </c>
      <c r="Z61" s="25">
        <v>1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10"/>
    </row>
    <row r="62" spans="1:33" x14ac:dyDescent="0.25">
      <c r="A62" s="10"/>
      <c r="B62" s="10">
        <v>60</v>
      </c>
      <c r="C62" s="21" t="s">
        <v>714</v>
      </c>
      <c r="D62" s="182" t="s">
        <v>2359</v>
      </c>
      <c r="E62" s="21" t="s">
        <v>2008</v>
      </c>
      <c r="F62" s="237" t="s">
        <v>842</v>
      </c>
      <c r="G62" s="23">
        <v>34</v>
      </c>
      <c r="H62" s="23">
        <v>34</v>
      </c>
      <c r="J62" s="23">
        <v>2</v>
      </c>
      <c r="K62" s="23">
        <f t="shared" si="1"/>
        <v>17</v>
      </c>
      <c r="L62" s="5">
        <v>938.02551896507498</v>
      </c>
      <c r="M62" s="102">
        <v>1.9182525950206033</v>
      </c>
      <c r="N62" s="27">
        <v>38.305057193319406</v>
      </c>
      <c r="O62" s="103">
        <f t="shared" si="3"/>
        <v>55.177971703827943</v>
      </c>
      <c r="P62" s="102">
        <v>1.64</v>
      </c>
      <c r="Q62" s="102">
        <v>3.2650000000000001</v>
      </c>
      <c r="R62" s="103">
        <v>22.360999999999997</v>
      </c>
      <c r="S62" s="103" t="s">
        <v>2436</v>
      </c>
      <c r="T62" s="1" t="s">
        <v>29</v>
      </c>
      <c r="U62" s="1" t="s">
        <v>29</v>
      </c>
      <c r="V62" s="91" t="s">
        <v>40</v>
      </c>
      <c r="W62" t="s">
        <v>29</v>
      </c>
      <c r="X62" s="10"/>
      <c r="Y62" s="25">
        <v>0</v>
      </c>
      <c r="Z62" s="25">
        <v>0</v>
      </c>
      <c r="AA62" s="25">
        <v>0</v>
      </c>
      <c r="AB62" s="25">
        <v>0</v>
      </c>
      <c r="AC62" s="25">
        <v>1</v>
      </c>
      <c r="AD62" s="25">
        <v>0</v>
      </c>
      <c r="AE62" s="25">
        <v>0</v>
      </c>
      <c r="AF62" s="25">
        <v>0</v>
      </c>
      <c r="AG62" s="10"/>
    </row>
    <row r="63" spans="1:33" x14ac:dyDescent="0.25">
      <c r="A63" s="10"/>
      <c r="B63" s="10">
        <v>61</v>
      </c>
      <c r="C63" s="21" t="s">
        <v>703</v>
      </c>
      <c r="D63" s="182" t="s">
        <v>812</v>
      </c>
      <c r="E63" s="21" t="s">
        <v>2008</v>
      </c>
      <c r="F63" s="237" t="s">
        <v>842</v>
      </c>
      <c r="G63" s="23">
        <v>34</v>
      </c>
      <c r="H63" s="23">
        <v>34</v>
      </c>
      <c r="J63" s="23">
        <v>2</v>
      </c>
      <c r="K63" s="23">
        <f t="shared" si="1"/>
        <v>17</v>
      </c>
      <c r="L63" s="5">
        <v>1090.7568268489556</v>
      </c>
      <c r="M63" s="102">
        <v>2.2305865579733242</v>
      </c>
      <c r="N63" s="27">
        <v>38.872464982354586</v>
      </c>
      <c r="O63" s="103">
        <f t="shared" si="3"/>
        <v>64.162166285232686</v>
      </c>
      <c r="P63" s="102">
        <v>3.044</v>
      </c>
      <c r="Q63" s="102">
        <v>4.55</v>
      </c>
      <c r="R63" s="102">
        <v>23.492699999999996</v>
      </c>
      <c r="S63" s="103" t="s">
        <v>2458</v>
      </c>
      <c r="T63" s="1" t="s">
        <v>29</v>
      </c>
      <c r="U63" t="s">
        <v>999</v>
      </c>
      <c r="V63" s="91" t="s">
        <v>43</v>
      </c>
      <c r="W63" s="3" t="s">
        <v>29</v>
      </c>
      <c r="X63" s="10"/>
      <c r="Y63" s="25">
        <v>1</v>
      </c>
      <c r="Z63" s="25">
        <v>1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10"/>
    </row>
    <row r="64" spans="1:33" x14ac:dyDescent="0.25">
      <c r="A64" s="10"/>
      <c r="B64" s="10">
        <v>62</v>
      </c>
      <c r="C64" s="33" t="s">
        <v>841</v>
      </c>
      <c r="D64" t="s">
        <v>813</v>
      </c>
      <c r="E64" s="21" t="s">
        <v>2008</v>
      </c>
      <c r="F64" s="237" t="s">
        <v>842</v>
      </c>
      <c r="G64" s="23">
        <v>32</v>
      </c>
      <c r="H64" s="23">
        <v>32</v>
      </c>
      <c r="J64" s="23">
        <v>2</v>
      </c>
      <c r="K64" s="23">
        <f t="shared" si="1"/>
        <v>16</v>
      </c>
      <c r="L64" s="106">
        <v>923.7265097612011</v>
      </c>
      <c r="M64" s="103">
        <v>1.8890112674053192</v>
      </c>
      <c r="N64" s="26">
        <v>38.199138696235082</v>
      </c>
      <c r="O64" s="103">
        <f t="shared" si="3"/>
        <v>57.732906860075069</v>
      </c>
      <c r="Q64" s="103">
        <v>4</v>
      </c>
      <c r="R64" s="103">
        <v>25.87</v>
      </c>
      <c r="S64" s="103" t="s">
        <v>2437</v>
      </c>
      <c r="T64" t="s">
        <v>29</v>
      </c>
      <c r="U64" t="s">
        <v>2132</v>
      </c>
      <c r="V64" s="91" t="s">
        <v>996</v>
      </c>
      <c r="W64" t="s">
        <v>29</v>
      </c>
      <c r="X64" s="10"/>
      <c r="Y64" s="25">
        <v>0</v>
      </c>
      <c r="Z64" s="25">
        <v>0</v>
      </c>
      <c r="AA64" s="25">
        <v>1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10"/>
    </row>
    <row r="65" spans="1:33" x14ac:dyDescent="0.25">
      <c r="A65" s="10"/>
      <c r="B65" s="10">
        <v>63</v>
      </c>
      <c r="C65" s="21" t="s">
        <v>704</v>
      </c>
      <c r="D65" s="182" t="s">
        <v>815</v>
      </c>
      <c r="E65" s="21" t="s">
        <v>2008</v>
      </c>
      <c r="F65" s="237" t="s">
        <v>31</v>
      </c>
      <c r="G65" s="23" t="s">
        <v>2467</v>
      </c>
      <c r="H65" s="23">
        <v>68</v>
      </c>
      <c r="I65" s="23" t="s">
        <v>2520</v>
      </c>
      <c r="J65" s="23">
        <v>4</v>
      </c>
      <c r="K65" s="23">
        <f t="shared" si="1"/>
        <v>17</v>
      </c>
      <c r="L65" s="5">
        <v>1192.6566764094537</v>
      </c>
      <c r="M65" s="102">
        <v>4.8779414168075812</v>
      </c>
      <c r="N65" s="27">
        <v>38.981166030609536</v>
      </c>
      <c r="O65" s="103">
        <f t="shared" si="3"/>
        <v>70.156275082909033</v>
      </c>
      <c r="P65" s="102">
        <v>3.670974576271187</v>
      </c>
      <c r="Q65" s="102">
        <v>4.26</v>
      </c>
      <c r="R65" s="102">
        <v>26.64</v>
      </c>
      <c r="S65" s="103" t="s">
        <v>2458</v>
      </c>
      <c r="T65" s="1" t="s">
        <v>1955</v>
      </c>
      <c r="U65" s="3" t="s">
        <v>29</v>
      </c>
      <c r="V65" s="141" t="s">
        <v>987</v>
      </c>
      <c r="W65" s="3" t="s">
        <v>39</v>
      </c>
      <c r="X65" s="10"/>
      <c r="Y65" s="25">
        <v>1</v>
      </c>
      <c r="Z65" s="25">
        <v>1</v>
      </c>
      <c r="AA65" s="25">
        <v>1</v>
      </c>
      <c r="AB65" s="25">
        <v>1</v>
      </c>
      <c r="AC65" s="24">
        <v>1</v>
      </c>
      <c r="AD65" s="24">
        <v>1</v>
      </c>
      <c r="AE65" s="25">
        <v>0</v>
      </c>
      <c r="AF65" s="25">
        <v>0</v>
      </c>
      <c r="AG65" s="10"/>
    </row>
    <row r="66" spans="1:33" x14ac:dyDescent="0.25">
      <c r="A66" s="10"/>
      <c r="B66" s="10">
        <v>64</v>
      </c>
      <c r="C66" s="21" t="s">
        <v>705</v>
      </c>
      <c r="D66" s="182" t="s">
        <v>816</v>
      </c>
      <c r="E66" s="21" t="s">
        <v>2008</v>
      </c>
      <c r="F66" s="237" t="s">
        <v>842</v>
      </c>
      <c r="G66" s="23">
        <v>68</v>
      </c>
      <c r="H66" s="23">
        <v>68</v>
      </c>
      <c r="J66" s="23">
        <v>4</v>
      </c>
      <c r="K66" s="23">
        <f t="shared" si="1"/>
        <v>17</v>
      </c>
      <c r="L66" s="5">
        <v>921.79328861235558</v>
      </c>
      <c r="M66" s="102">
        <v>3.770115699846035</v>
      </c>
      <c r="N66" s="27">
        <v>38.608287101223233</v>
      </c>
      <c r="O66" s="103">
        <f t="shared" si="3"/>
        <v>54.223134624256211</v>
      </c>
      <c r="P66" s="102">
        <v>2.7631999999999999</v>
      </c>
      <c r="Q66" s="102">
        <v>4.9339999999999975</v>
      </c>
      <c r="R66" s="102">
        <v>20.897476223584157</v>
      </c>
      <c r="S66" s="102" t="s">
        <v>2439</v>
      </c>
      <c r="T66" s="1" t="s">
        <v>13</v>
      </c>
      <c r="U66" t="s">
        <v>999</v>
      </c>
      <c r="V66" s="1" t="s">
        <v>13</v>
      </c>
      <c r="W66" t="s">
        <v>13</v>
      </c>
      <c r="X66" s="10"/>
      <c r="Y66" s="25">
        <v>0</v>
      </c>
      <c r="Z66" s="25">
        <v>0</v>
      </c>
      <c r="AA66" s="25">
        <v>0</v>
      </c>
      <c r="AB66" s="25">
        <v>1</v>
      </c>
      <c r="AC66" s="24">
        <v>0</v>
      </c>
      <c r="AD66" s="24">
        <v>0</v>
      </c>
      <c r="AE66" s="25">
        <v>0</v>
      </c>
      <c r="AF66" s="25">
        <v>0</v>
      </c>
      <c r="AG66" s="10"/>
    </row>
    <row r="67" spans="1:33" x14ac:dyDescent="0.25">
      <c r="A67" s="10"/>
      <c r="B67" s="10">
        <v>65</v>
      </c>
      <c r="C67" s="21" t="s">
        <v>641</v>
      </c>
      <c r="D67" s="182" t="s">
        <v>751</v>
      </c>
      <c r="E67" s="21" t="s">
        <v>2009</v>
      </c>
      <c r="F67" s="237" t="s">
        <v>2464</v>
      </c>
      <c r="G67" s="6" t="s">
        <v>11</v>
      </c>
      <c r="H67" s="6">
        <v>32</v>
      </c>
      <c r="I67" s="23" t="s">
        <v>2509</v>
      </c>
      <c r="J67" s="6">
        <v>2</v>
      </c>
      <c r="K67" s="23">
        <f t="shared" si="1"/>
        <v>16</v>
      </c>
      <c r="L67" s="5">
        <v>996.8316463626993</v>
      </c>
      <c r="M67" s="102">
        <v>2.0385105242590988</v>
      </c>
      <c r="N67" s="27">
        <v>39.731591002932255</v>
      </c>
      <c r="O67" s="103">
        <f t="shared" si="3"/>
        <v>62.301977897668706</v>
      </c>
      <c r="P67" s="102">
        <v>8.8588235294117652</v>
      </c>
      <c r="Q67" s="103">
        <v>6.1835820895522371</v>
      </c>
      <c r="R67" s="103">
        <v>30.51</v>
      </c>
      <c r="S67" s="103" t="s">
        <v>2458</v>
      </c>
      <c r="T67" s="1" t="s">
        <v>29</v>
      </c>
      <c r="U67" s="1" t="s">
        <v>29</v>
      </c>
      <c r="V67" s="91" t="s">
        <v>29</v>
      </c>
      <c r="W67" s="3" t="s">
        <v>29</v>
      </c>
      <c r="X67" s="10"/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1</v>
      </c>
      <c r="AG67" s="10"/>
    </row>
    <row r="68" spans="1:33" x14ac:dyDescent="0.25">
      <c r="A68" s="10"/>
      <c r="B68" s="10">
        <v>66</v>
      </c>
      <c r="C68" s="21" t="s">
        <v>656</v>
      </c>
      <c r="D68" s="182" t="s">
        <v>763</v>
      </c>
      <c r="E68" s="21" t="s">
        <v>2009</v>
      </c>
      <c r="F68" s="237" t="s">
        <v>31</v>
      </c>
      <c r="G68" s="23" t="s">
        <v>6</v>
      </c>
      <c r="H68" s="221">
        <v>22.5</v>
      </c>
      <c r="I68" s="23" t="s">
        <v>2509</v>
      </c>
      <c r="J68" s="6">
        <v>2</v>
      </c>
      <c r="K68" s="23">
        <f t="shared" ref="K68:K121" si="4">H68/J68</f>
        <v>11.25</v>
      </c>
      <c r="L68" s="5">
        <v>976.38031453973531</v>
      </c>
      <c r="M68" s="102">
        <v>1.9966877597949597</v>
      </c>
      <c r="N68" s="32"/>
      <c r="O68" s="103">
        <f t="shared" si="3"/>
        <v>86.789361292420921</v>
      </c>
      <c r="P68" s="102">
        <v>5.6612</v>
      </c>
      <c r="Q68" s="102">
        <v>5.1666666666666661</v>
      </c>
      <c r="R68" s="103">
        <v>20.972115384615378</v>
      </c>
      <c r="S68" s="103" t="s">
        <v>2458</v>
      </c>
      <c r="T68" s="1" t="s">
        <v>7</v>
      </c>
      <c r="U68" t="s">
        <v>999</v>
      </c>
      <c r="V68" s="91" t="s">
        <v>1956</v>
      </c>
      <c r="W68" s="91" t="s">
        <v>1956</v>
      </c>
      <c r="X68" s="10"/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1</v>
      </c>
      <c r="AG68" s="10"/>
    </row>
    <row r="69" spans="1:33" x14ac:dyDescent="0.25">
      <c r="A69" s="10"/>
      <c r="B69" s="10">
        <v>67</v>
      </c>
      <c r="C69" s="21" t="s">
        <v>658</v>
      </c>
      <c r="D69" s="182" t="s">
        <v>765</v>
      </c>
      <c r="E69" s="21" t="s">
        <v>2009</v>
      </c>
      <c r="F69" s="237" t="s">
        <v>31</v>
      </c>
      <c r="G69" s="6" t="s">
        <v>11</v>
      </c>
      <c r="H69" s="6">
        <v>32</v>
      </c>
      <c r="I69" s="23" t="s">
        <v>2509</v>
      </c>
      <c r="J69" s="6">
        <v>2</v>
      </c>
      <c r="K69" s="23">
        <f t="shared" si="4"/>
        <v>16</v>
      </c>
      <c r="L69" s="5">
        <v>931.31421549310426</v>
      </c>
      <c r="M69" s="102">
        <v>1.9045280480431579</v>
      </c>
      <c r="N69" s="27">
        <v>39.769443795393144</v>
      </c>
      <c r="O69" s="103">
        <f t="shared" si="3"/>
        <v>58.207138468319016</v>
      </c>
      <c r="P69" s="102">
        <v>5.5606557377049182</v>
      </c>
      <c r="Q69" s="102">
        <v>5.1983606557377051</v>
      </c>
      <c r="R69" s="103">
        <v>22.96</v>
      </c>
      <c r="S69" s="103" t="s">
        <v>2440</v>
      </c>
      <c r="T69" s="1" t="s">
        <v>29</v>
      </c>
      <c r="U69" s="1" t="s">
        <v>29</v>
      </c>
      <c r="V69" s="91" t="s">
        <v>29</v>
      </c>
      <c r="W69" s="3" t="s">
        <v>2067</v>
      </c>
      <c r="X69" s="10"/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1</v>
      </c>
      <c r="AG69" s="10"/>
    </row>
    <row r="70" spans="1:33" x14ac:dyDescent="0.25">
      <c r="A70" s="10"/>
      <c r="B70" s="10">
        <v>68</v>
      </c>
      <c r="C70" s="21" t="s">
        <v>662</v>
      </c>
      <c r="D70" s="182" t="s">
        <v>773</v>
      </c>
      <c r="E70" s="21" t="s">
        <v>2009</v>
      </c>
      <c r="F70" s="237" t="s">
        <v>31</v>
      </c>
      <c r="G70" s="6" t="s">
        <v>10</v>
      </c>
      <c r="H70" s="6">
        <v>23</v>
      </c>
      <c r="I70" s="23" t="s">
        <v>2509</v>
      </c>
      <c r="J70" s="6">
        <v>2</v>
      </c>
      <c r="K70" s="23">
        <f t="shared" si="4"/>
        <v>11.5</v>
      </c>
      <c r="L70" s="5">
        <v>915.1542672668013</v>
      </c>
      <c r="M70" s="102">
        <v>1.8714811191550129</v>
      </c>
      <c r="N70" s="27">
        <v>39.007061582394726</v>
      </c>
      <c r="O70" s="103">
        <f t="shared" si="3"/>
        <v>79.578631936243596</v>
      </c>
      <c r="P70" s="102">
        <v>5.9392156862745091</v>
      </c>
      <c r="Q70" s="102">
        <v>5.8372340425531908</v>
      </c>
      <c r="R70" s="103">
        <v>25.536289014103261</v>
      </c>
      <c r="S70" s="103" t="s">
        <v>2458</v>
      </c>
      <c r="T70" s="1" t="s">
        <v>29</v>
      </c>
      <c r="U70" s="1" t="s">
        <v>29</v>
      </c>
      <c r="V70" s="91" t="s">
        <v>29</v>
      </c>
      <c r="W70" t="s">
        <v>29</v>
      </c>
      <c r="X70" s="10"/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1</v>
      </c>
      <c r="AG70" s="10"/>
    </row>
    <row r="71" spans="1:33" x14ac:dyDescent="0.25">
      <c r="A71" s="10"/>
      <c r="B71" s="10">
        <v>69</v>
      </c>
      <c r="C71" s="21" t="s">
        <v>663</v>
      </c>
      <c r="D71" s="182" t="s">
        <v>774</v>
      </c>
      <c r="E71" s="21" t="s">
        <v>2009</v>
      </c>
      <c r="F71" s="237" t="s">
        <v>31</v>
      </c>
      <c r="G71" s="23">
        <v>34</v>
      </c>
      <c r="H71" s="6">
        <v>34</v>
      </c>
      <c r="I71" s="6"/>
      <c r="J71" s="6">
        <v>2</v>
      </c>
      <c r="K71" s="23">
        <f t="shared" si="4"/>
        <v>17</v>
      </c>
      <c r="L71" s="5">
        <v>978.41408147664561</v>
      </c>
      <c r="M71" s="102">
        <v>2.0008467923857784</v>
      </c>
      <c r="N71" s="27">
        <v>40.104029641486576</v>
      </c>
      <c r="O71" s="103">
        <f t="shared" si="3"/>
        <v>57.55376949862621</v>
      </c>
      <c r="P71" s="102">
        <v>3.9937499999999999</v>
      </c>
      <c r="Q71" s="102">
        <v>4.5718749999999986</v>
      </c>
      <c r="R71" s="103">
        <v>27.82</v>
      </c>
      <c r="S71" s="103" t="s">
        <v>2458</v>
      </c>
      <c r="T71" s="1" t="s">
        <v>29</v>
      </c>
      <c r="U71" s="1" t="s">
        <v>29</v>
      </c>
      <c r="V71" s="91" t="s">
        <v>29</v>
      </c>
      <c r="W71" s="3" t="s">
        <v>29</v>
      </c>
      <c r="X71" s="10"/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1</v>
      </c>
      <c r="AG71" s="10"/>
    </row>
    <row r="72" spans="1:33" x14ac:dyDescent="0.25">
      <c r="A72" s="10"/>
      <c r="B72" s="10">
        <v>70</v>
      </c>
      <c r="C72" s="21" t="s">
        <v>677</v>
      </c>
      <c r="D72" s="182" t="s">
        <v>790</v>
      </c>
      <c r="E72" s="21" t="s">
        <v>2009</v>
      </c>
      <c r="F72" s="237" t="s">
        <v>31</v>
      </c>
      <c r="G72" s="6" t="s">
        <v>2444</v>
      </c>
      <c r="H72" s="6">
        <v>22</v>
      </c>
      <c r="I72" s="23" t="s">
        <v>2509</v>
      </c>
      <c r="J72" s="6">
        <v>2</v>
      </c>
      <c r="K72" s="23">
        <f t="shared" si="4"/>
        <v>11</v>
      </c>
      <c r="L72" s="5">
        <v>1045.8605609516649</v>
      </c>
      <c r="M72" s="102">
        <v>2.1387741532753881</v>
      </c>
      <c r="N72" s="32"/>
      <c r="O72" s="103">
        <f t="shared" si="3"/>
        <v>95.078232813787722</v>
      </c>
      <c r="P72" s="102">
        <v>2.7229999999999999</v>
      </c>
      <c r="Q72" s="102">
        <v>5.2272727272727275</v>
      </c>
      <c r="R72" s="103">
        <v>29.105961538461536</v>
      </c>
      <c r="S72" s="103" t="s">
        <v>2458</v>
      </c>
      <c r="T72" s="1" t="s">
        <v>7</v>
      </c>
      <c r="U72" t="s">
        <v>999</v>
      </c>
      <c r="V72" s="91" t="s">
        <v>1956</v>
      </c>
      <c r="W72" s="91" t="s">
        <v>1956</v>
      </c>
      <c r="X72" s="10"/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1</v>
      </c>
      <c r="AG72" s="10"/>
    </row>
    <row r="73" spans="1:33" x14ac:dyDescent="0.25">
      <c r="A73" s="10"/>
      <c r="B73" s="10">
        <v>71</v>
      </c>
      <c r="C73" s="21" t="s">
        <v>683</v>
      </c>
      <c r="D73" s="182" t="s">
        <v>799</v>
      </c>
      <c r="E73" s="21" t="s">
        <v>2009</v>
      </c>
      <c r="F73" s="237" t="s">
        <v>2464</v>
      </c>
      <c r="G73" s="23">
        <v>34</v>
      </c>
      <c r="H73" s="6">
        <v>34</v>
      </c>
      <c r="I73" s="6"/>
      <c r="J73" s="6">
        <v>2</v>
      </c>
      <c r="K73" s="23">
        <f t="shared" si="4"/>
        <v>17</v>
      </c>
      <c r="L73" s="5">
        <v>1072.3727609626496</v>
      </c>
      <c r="M73" s="102">
        <v>2.1929913312119624</v>
      </c>
      <c r="N73" s="32"/>
      <c r="O73" s="103">
        <f t="shared" si="3"/>
        <v>63.080750644861745</v>
      </c>
      <c r="P73" s="102">
        <v>9.0500000000000007</v>
      </c>
      <c r="Q73" s="102">
        <v>6.75</v>
      </c>
      <c r="R73" s="103">
        <v>22.13709078162811</v>
      </c>
      <c r="S73" s="103" t="s">
        <v>2458</v>
      </c>
      <c r="T73" s="1" t="s">
        <v>7</v>
      </c>
      <c r="U73" t="s">
        <v>1008</v>
      </c>
      <c r="V73" s="91" t="s">
        <v>2023</v>
      </c>
      <c r="W73" s="91" t="s">
        <v>1956</v>
      </c>
      <c r="X73" s="10"/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1</v>
      </c>
      <c r="AG73" s="10"/>
    </row>
    <row r="74" spans="1:33" x14ac:dyDescent="0.25">
      <c r="A74" s="10"/>
      <c r="B74" s="10">
        <v>72</v>
      </c>
      <c r="C74" s="21" t="s">
        <v>706</v>
      </c>
      <c r="D74" s="182" t="s">
        <v>817</v>
      </c>
      <c r="E74" s="21" t="s">
        <v>2009</v>
      </c>
      <c r="F74" s="237" t="s">
        <v>842</v>
      </c>
      <c r="G74" s="23">
        <v>28</v>
      </c>
      <c r="H74" s="6">
        <v>28</v>
      </c>
      <c r="I74" s="6"/>
      <c r="J74" s="6">
        <v>2</v>
      </c>
      <c r="K74" s="23">
        <f t="shared" si="4"/>
        <v>14</v>
      </c>
      <c r="L74" s="5">
        <v>920.05154796848228</v>
      </c>
      <c r="M74" s="102">
        <v>1.8814960081155057</v>
      </c>
      <c r="N74" s="27">
        <v>39.136922907796738</v>
      </c>
      <c r="O74" s="103">
        <f t="shared" si="3"/>
        <v>65.717967712034451</v>
      </c>
      <c r="P74" s="102">
        <v>13.653846153846153</v>
      </c>
      <c r="Q74" s="102">
        <v>7.1923076923076925</v>
      </c>
      <c r="R74" s="102"/>
      <c r="S74" s="103" t="s">
        <v>2458</v>
      </c>
      <c r="T74" s="1" t="s">
        <v>29</v>
      </c>
      <c r="U74" s="3" t="s">
        <v>29</v>
      </c>
      <c r="V74" s="139" t="s">
        <v>29</v>
      </c>
      <c r="W74" s="3" t="s">
        <v>2132</v>
      </c>
      <c r="X74" s="10"/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1</v>
      </c>
      <c r="AG74" s="10"/>
    </row>
    <row r="75" spans="1:33" x14ac:dyDescent="0.25">
      <c r="A75" s="10"/>
      <c r="B75" s="10">
        <v>73</v>
      </c>
      <c r="C75" s="33" t="s">
        <v>23</v>
      </c>
      <c r="D75" t="s">
        <v>837</v>
      </c>
      <c r="E75" s="21" t="s">
        <v>2010</v>
      </c>
      <c r="F75" s="237" t="s">
        <v>2463</v>
      </c>
      <c r="G75" s="23">
        <v>34</v>
      </c>
      <c r="H75" s="23">
        <v>34</v>
      </c>
      <c r="J75" s="23">
        <v>2</v>
      </c>
      <c r="K75" s="23">
        <f t="shared" si="4"/>
        <v>17</v>
      </c>
      <c r="L75" s="5">
        <v>754.38106315103403</v>
      </c>
      <c r="M75" s="102">
        <v>1.5427015606360619</v>
      </c>
      <c r="N75" s="27">
        <v>38.441978544782913</v>
      </c>
      <c r="O75" s="103">
        <f t="shared" si="3"/>
        <v>44.375356655943193</v>
      </c>
      <c r="Q75" s="102">
        <v>6.15</v>
      </c>
      <c r="S75" s="103" t="s">
        <v>2458</v>
      </c>
      <c r="T75" s="1" t="s">
        <v>29</v>
      </c>
      <c r="U75" t="s">
        <v>2132</v>
      </c>
      <c r="V75" s="91" t="s">
        <v>990</v>
      </c>
      <c r="W75" t="s">
        <v>2132</v>
      </c>
      <c r="X75" s="10"/>
      <c r="Y75" s="25">
        <v>1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10"/>
    </row>
    <row r="76" spans="1:33" x14ac:dyDescent="0.25">
      <c r="A76" s="10"/>
      <c r="B76" s="10">
        <v>74</v>
      </c>
      <c r="C76" s="33" t="s">
        <v>24</v>
      </c>
      <c r="D76" t="s">
        <v>838</v>
      </c>
      <c r="E76" s="21" t="s">
        <v>2010</v>
      </c>
      <c r="F76" s="237" t="s">
        <v>2463</v>
      </c>
      <c r="G76" s="23">
        <v>34</v>
      </c>
      <c r="H76" s="23">
        <v>34</v>
      </c>
      <c r="J76" s="23">
        <v>2</v>
      </c>
      <c r="K76" s="23">
        <f t="shared" si="4"/>
        <v>17</v>
      </c>
      <c r="L76" s="5">
        <v>759.69062720352804</v>
      </c>
      <c r="M76" s="102">
        <v>1.5535595648333906</v>
      </c>
      <c r="N76" s="26">
        <v>38.635376402921928</v>
      </c>
      <c r="O76" s="103">
        <f t="shared" si="3"/>
        <v>44.687683953148706</v>
      </c>
      <c r="P76" s="103">
        <v>24.2</v>
      </c>
      <c r="Q76" s="103">
        <v>6.2748665749123314</v>
      </c>
      <c r="R76" s="103">
        <v>27.335188676807835</v>
      </c>
      <c r="S76" s="103" t="s">
        <v>2458</v>
      </c>
      <c r="T76" s="1" t="s">
        <v>29</v>
      </c>
      <c r="U76" t="s">
        <v>999</v>
      </c>
      <c r="V76" s="91" t="s">
        <v>29</v>
      </c>
      <c r="W76" t="s">
        <v>29</v>
      </c>
      <c r="X76" s="10"/>
      <c r="Y76" s="25">
        <v>1</v>
      </c>
      <c r="Z76" s="25">
        <v>1</v>
      </c>
      <c r="AA76" s="25">
        <v>1</v>
      </c>
      <c r="AB76" s="25">
        <v>1</v>
      </c>
      <c r="AC76" s="24">
        <v>1</v>
      </c>
      <c r="AD76" s="24">
        <v>1</v>
      </c>
      <c r="AE76" s="25">
        <v>0</v>
      </c>
      <c r="AF76" s="25">
        <v>0</v>
      </c>
      <c r="AG76" s="10"/>
    </row>
    <row r="77" spans="1:33" x14ac:dyDescent="0.25">
      <c r="A77" s="10"/>
      <c r="B77" s="10">
        <v>75</v>
      </c>
      <c r="C77" s="21" t="s">
        <v>635</v>
      </c>
      <c r="D77" s="182" t="s">
        <v>745</v>
      </c>
      <c r="E77" s="21" t="s">
        <v>2365</v>
      </c>
      <c r="F77" s="237" t="s">
        <v>2464</v>
      </c>
      <c r="G77" s="23">
        <v>34</v>
      </c>
      <c r="H77" s="23">
        <v>34</v>
      </c>
      <c r="J77" s="23">
        <v>2</v>
      </c>
      <c r="K77" s="23">
        <f t="shared" si="4"/>
        <v>17</v>
      </c>
      <c r="L77" s="5">
        <v>1119.5271755621789</v>
      </c>
      <c r="M77" s="102">
        <v>2.2894216269165213</v>
      </c>
      <c r="N77" s="27">
        <v>39.358075768180449</v>
      </c>
      <c r="O77" s="103">
        <f t="shared" si="3"/>
        <v>65.854539738951701</v>
      </c>
      <c r="P77" s="102">
        <v>5.5107999999999997</v>
      </c>
      <c r="Q77" s="103">
        <v>4.6900000000000004</v>
      </c>
      <c r="R77" s="103">
        <v>20.46</v>
      </c>
      <c r="S77" s="103" t="s">
        <v>2418</v>
      </c>
      <c r="T77" s="1" t="s">
        <v>29</v>
      </c>
      <c r="U77" s="1" t="s">
        <v>29</v>
      </c>
      <c r="V77" s="122" t="s">
        <v>987</v>
      </c>
      <c r="W77" t="s">
        <v>39</v>
      </c>
      <c r="X77" s="10"/>
      <c r="Y77" s="25">
        <v>0</v>
      </c>
      <c r="Z77" s="25">
        <v>0</v>
      </c>
      <c r="AA77" s="25">
        <v>0</v>
      </c>
      <c r="AB77" s="25">
        <v>0</v>
      </c>
      <c r="AC77" s="24">
        <v>1</v>
      </c>
      <c r="AD77" s="24">
        <v>0</v>
      </c>
      <c r="AE77" s="25">
        <v>0</v>
      </c>
      <c r="AF77" s="25">
        <v>0</v>
      </c>
      <c r="AG77" s="10"/>
    </row>
    <row r="78" spans="1:33" x14ac:dyDescent="0.25">
      <c r="A78" s="10"/>
      <c r="B78" s="10">
        <v>76</v>
      </c>
      <c r="C78" s="21" t="s">
        <v>636</v>
      </c>
      <c r="D78" s="182" t="s">
        <v>746</v>
      </c>
      <c r="E78" s="21" t="s">
        <v>2365</v>
      </c>
      <c r="F78" s="237" t="s">
        <v>2464</v>
      </c>
      <c r="G78" s="23">
        <v>34</v>
      </c>
      <c r="H78" s="23">
        <v>34</v>
      </c>
      <c r="J78" s="23">
        <v>2</v>
      </c>
      <c r="K78" s="23">
        <f t="shared" si="4"/>
        <v>17</v>
      </c>
      <c r="L78" s="5">
        <v>1474.1654229214087</v>
      </c>
      <c r="M78" s="102">
        <v>3.0146532166081976</v>
      </c>
      <c r="N78" s="27">
        <v>39.537303228155828</v>
      </c>
      <c r="O78" s="103">
        <f t="shared" si="3"/>
        <v>86.715613113024034</v>
      </c>
      <c r="P78" s="102">
        <v>9.1333333333333329</v>
      </c>
      <c r="Q78" s="103">
        <v>5.9</v>
      </c>
      <c r="R78" s="103">
        <v>26.04</v>
      </c>
      <c r="S78" s="103" t="s">
        <v>2418</v>
      </c>
      <c r="T78" s="1" t="s">
        <v>29</v>
      </c>
      <c r="U78" s="1" t="s">
        <v>29</v>
      </c>
      <c r="V78" s="122" t="s">
        <v>987</v>
      </c>
      <c r="W78" t="s">
        <v>39</v>
      </c>
      <c r="X78" s="10"/>
      <c r="Y78" s="25">
        <v>0</v>
      </c>
      <c r="Z78" s="25">
        <v>0</v>
      </c>
      <c r="AA78" s="25">
        <v>0</v>
      </c>
      <c r="AB78" s="25">
        <v>0</v>
      </c>
      <c r="AC78" s="24">
        <v>1</v>
      </c>
      <c r="AD78" s="24">
        <v>0</v>
      </c>
      <c r="AE78" s="25">
        <v>0</v>
      </c>
      <c r="AF78" s="25">
        <v>0</v>
      </c>
      <c r="AG78" s="10"/>
    </row>
    <row r="79" spans="1:33" x14ac:dyDescent="0.25">
      <c r="A79" s="10"/>
      <c r="B79" s="10">
        <v>77</v>
      </c>
      <c r="C79" s="21" t="s">
        <v>646</v>
      </c>
      <c r="D79" s="182" t="s">
        <v>755</v>
      </c>
      <c r="E79" s="21" t="s">
        <v>2365</v>
      </c>
      <c r="F79" s="237" t="s">
        <v>31</v>
      </c>
      <c r="G79" s="23" t="s">
        <v>2514</v>
      </c>
      <c r="H79" s="23">
        <v>34</v>
      </c>
      <c r="I79" s="23" t="s">
        <v>2520</v>
      </c>
      <c r="J79" s="23">
        <v>2</v>
      </c>
      <c r="K79" s="23">
        <f t="shared" si="4"/>
        <v>17</v>
      </c>
      <c r="L79" s="5">
        <v>1642.7728596851648</v>
      </c>
      <c r="M79" s="102">
        <v>3.3594537007876579</v>
      </c>
      <c r="N79" s="27">
        <v>39.818259253713023</v>
      </c>
      <c r="O79" s="103">
        <f t="shared" si="3"/>
        <v>96.63369762853911</v>
      </c>
      <c r="P79" s="102">
        <v>5.7888265306122451</v>
      </c>
      <c r="Q79" s="102">
        <v>5.41</v>
      </c>
      <c r="R79" s="103">
        <v>24.78</v>
      </c>
      <c r="S79" s="103" t="s">
        <v>2418</v>
      </c>
      <c r="T79" s="1" t="s">
        <v>29</v>
      </c>
      <c r="U79" s="1" t="s">
        <v>29</v>
      </c>
      <c r="V79" s="122" t="s">
        <v>987</v>
      </c>
      <c r="W79" t="s">
        <v>39</v>
      </c>
      <c r="X79" s="10"/>
      <c r="Y79" s="25">
        <v>0</v>
      </c>
      <c r="Z79" s="25">
        <v>0</v>
      </c>
      <c r="AA79" s="25">
        <v>1</v>
      </c>
      <c r="AB79" s="25">
        <v>0</v>
      </c>
      <c r="AC79" s="24">
        <v>1</v>
      </c>
      <c r="AD79" s="24">
        <v>0</v>
      </c>
      <c r="AE79" s="25">
        <v>0</v>
      </c>
      <c r="AF79" s="25">
        <v>0</v>
      </c>
      <c r="AG79" s="10"/>
    </row>
    <row r="80" spans="1:33" x14ac:dyDescent="0.25">
      <c r="A80" s="10"/>
      <c r="B80" s="10">
        <v>78</v>
      </c>
      <c r="C80" s="21" t="s">
        <v>651</v>
      </c>
      <c r="D80" s="182" t="s">
        <v>760</v>
      </c>
      <c r="E80" s="21" t="s">
        <v>2365</v>
      </c>
      <c r="F80" s="237" t="s">
        <v>2464</v>
      </c>
      <c r="G80" s="23">
        <v>34</v>
      </c>
      <c r="H80" s="23">
        <v>34</v>
      </c>
      <c r="J80" s="23">
        <v>2</v>
      </c>
      <c r="K80" s="23">
        <f t="shared" si="4"/>
        <v>17</v>
      </c>
      <c r="L80" s="5">
        <v>1142.9092001035992</v>
      </c>
      <c r="M80" s="102">
        <v>2.3372376280237201</v>
      </c>
      <c r="N80" s="27">
        <v>39.574117812041997</v>
      </c>
      <c r="O80" s="103">
        <f t="shared" si="3"/>
        <v>67.229952947270547</v>
      </c>
      <c r="P80" s="102">
        <v>9.2612903225806456</v>
      </c>
      <c r="Q80" s="102">
        <v>6.22</v>
      </c>
      <c r="R80" s="103">
        <v>18.8</v>
      </c>
      <c r="S80" s="103" t="s">
        <v>2418</v>
      </c>
      <c r="T80" s="1" t="s">
        <v>29</v>
      </c>
      <c r="U80" s="1" t="s">
        <v>29</v>
      </c>
      <c r="V80" s="122" t="s">
        <v>987</v>
      </c>
      <c r="W80" t="s">
        <v>39</v>
      </c>
      <c r="X80" s="10"/>
      <c r="Y80" s="25">
        <v>0</v>
      </c>
      <c r="Z80" s="25">
        <v>0</v>
      </c>
      <c r="AA80" s="25">
        <v>0</v>
      </c>
      <c r="AB80" s="25">
        <v>0</v>
      </c>
      <c r="AC80" s="24">
        <v>1</v>
      </c>
      <c r="AD80" s="24">
        <v>0</v>
      </c>
      <c r="AE80" s="25">
        <v>0</v>
      </c>
      <c r="AF80" s="25">
        <v>0</v>
      </c>
      <c r="AG80" s="10"/>
    </row>
    <row r="81" spans="1:33" x14ac:dyDescent="0.25">
      <c r="A81" s="10"/>
      <c r="B81" s="10">
        <v>79</v>
      </c>
      <c r="C81" s="21" t="s">
        <v>652</v>
      </c>
      <c r="D81" s="182" t="s">
        <v>761</v>
      </c>
      <c r="E81" s="21" t="s">
        <v>2365</v>
      </c>
      <c r="F81" s="237" t="s">
        <v>2464</v>
      </c>
      <c r="G81" s="23">
        <v>34</v>
      </c>
      <c r="H81" s="23">
        <v>34</v>
      </c>
      <c r="J81" s="23">
        <v>2</v>
      </c>
      <c r="K81" s="23">
        <f t="shared" si="4"/>
        <v>17</v>
      </c>
      <c r="L81" s="5">
        <v>1296.9904890642047</v>
      </c>
      <c r="M81" s="102">
        <v>2.6523322884748564</v>
      </c>
      <c r="N81" s="27">
        <v>39.384816311599657</v>
      </c>
      <c r="O81" s="103">
        <f t="shared" si="3"/>
        <v>76.293558180247331</v>
      </c>
      <c r="P81" s="102">
        <v>11.914615349370001</v>
      </c>
      <c r="Q81" s="102">
        <v>7.46</v>
      </c>
      <c r="R81" s="103">
        <v>25.28</v>
      </c>
      <c r="S81" s="103" t="s">
        <v>2418</v>
      </c>
      <c r="T81" s="1" t="s">
        <v>29</v>
      </c>
      <c r="U81" s="1" t="s">
        <v>29</v>
      </c>
      <c r="V81" s="122" t="s">
        <v>987</v>
      </c>
      <c r="W81" t="s">
        <v>39</v>
      </c>
      <c r="X81" s="10"/>
      <c r="Y81" s="25">
        <v>0</v>
      </c>
      <c r="Z81" s="25">
        <v>0</v>
      </c>
      <c r="AA81" s="25">
        <v>0</v>
      </c>
      <c r="AB81" s="25">
        <v>0</v>
      </c>
      <c r="AC81" s="24">
        <v>1</v>
      </c>
      <c r="AD81" s="24">
        <v>0</v>
      </c>
      <c r="AE81" s="25">
        <v>0</v>
      </c>
      <c r="AF81" s="25">
        <v>0</v>
      </c>
      <c r="AG81" s="10"/>
    </row>
    <row r="82" spans="1:33" x14ac:dyDescent="0.25">
      <c r="A82" s="10"/>
      <c r="B82" s="10">
        <v>80</v>
      </c>
      <c r="C82" s="21" t="s">
        <v>653</v>
      </c>
      <c r="D82" s="182" t="s">
        <v>2488</v>
      </c>
      <c r="E82" s="21" t="s">
        <v>2365</v>
      </c>
      <c r="F82" s="237" t="s">
        <v>31</v>
      </c>
      <c r="G82" s="23">
        <v>34</v>
      </c>
      <c r="H82" s="23">
        <v>34</v>
      </c>
      <c r="J82" s="23">
        <v>2</v>
      </c>
      <c r="K82" s="23">
        <f t="shared" si="4"/>
        <v>17</v>
      </c>
      <c r="L82" s="5">
        <v>1424.9035745150759</v>
      </c>
      <c r="M82" s="102">
        <v>2.9139132403171288</v>
      </c>
      <c r="N82" s="27">
        <v>39.378051966575612</v>
      </c>
      <c r="O82" s="103">
        <f t="shared" si="3"/>
        <v>83.817857324416224</v>
      </c>
      <c r="P82" s="102">
        <v>6.909302325581395</v>
      </c>
      <c r="Q82" s="102">
        <v>5.5</v>
      </c>
      <c r="R82" s="103">
        <v>21.888999999999999</v>
      </c>
      <c r="S82" s="107" t="s">
        <v>2445</v>
      </c>
      <c r="T82" s="1" t="s">
        <v>29</v>
      </c>
      <c r="U82" s="1" t="s">
        <v>29</v>
      </c>
      <c r="V82" s="122" t="s">
        <v>1001</v>
      </c>
      <c r="W82" t="s">
        <v>29</v>
      </c>
      <c r="X82" s="10"/>
      <c r="Y82" s="25">
        <v>0</v>
      </c>
      <c r="Z82" s="25">
        <v>0</v>
      </c>
      <c r="AA82" s="25">
        <v>0</v>
      </c>
      <c r="AB82" s="25">
        <v>1</v>
      </c>
      <c r="AC82" s="24">
        <v>1</v>
      </c>
      <c r="AD82" s="24">
        <v>1</v>
      </c>
      <c r="AE82" s="25">
        <v>0</v>
      </c>
      <c r="AF82" s="25">
        <v>0</v>
      </c>
      <c r="AG82" s="10"/>
    </row>
    <row r="83" spans="1:33" x14ac:dyDescent="0.25">
      <c r="A83" s="10"/>
      <c r="B83" s="10">
        <v>81</v>
      </c>
      <c r="C83" s="21" t="s">
        <v>654</v>
      </c>
      <c r="D83" s="182" t="s">
        <v>2489</v>
      </c>
      <c r="E83" s="21" t="s">
        <v>2365</v>
      </c>
      <c r="F83" s="237" t="s">
        <v>31</v>
      </c>
      <c r="G83" s="23">
        <v>34</v>
      </c>
      <c r="H83" s="23">
        <v>34</v>
      </c>
      <c r="J83" s="23">
        <v>2</v>
      </c>
      <c r="K83" s="23">
        <f t="shared" si="4"/>
        <v>17</v>
      </c>
      <c r="L83" s="5">
        <v>1504.265393176928</v>
      </c>
      <c r="M83" s="102">
        <v>3.0762073480100778</v>
      </c>
      <c r="N83" s="27">
        <v>39.993095663142284</v>
      </c>
      <c r="O83" s="103">
        <f t="shared" si="3"/>
        <v>88.486199598642827</v>
      </c>
      <c r="P83" s="102">
        <v>8.8023809523809522</v>
      </c>
      <c r="Q83" s="102">
        <v>5.43</v>
      </c>
      <c r="R83" s="103">
        <v>18.006799999999998</v>
      </c>
      <c r="S83" s="107" t="s">
        <v>2447</v>
      </c>
      <c r="T83" s="1" t="s">
        <v>29</v>
      </c>
      <c r="U83" s="1" t="s">
        <v>29</v>
      </c>
      <c r="V83" s="122" t="s">
        <v>987</v>
      </c>
      <c r="W83" t="s">
        <v>29</v>
      </c>
      <c r="X83" s="10"/>
      <c r="Y83" s="25">
        <v>0</v>
      </c>
      <c r="Z83" s="25">
        <v>0</v>
      </c>
      <c r="AA83" s="25">
        <v>0</v>
      </c>
      <c r="AB83" s="25">
        <v>0</v>
      </c>
      <c r="AC83" s="25">
        <v>1</v>
      </c>
      <c r="AD83" s="25">
        <v>1</v>
      </c>
      <c r="AE83" s="25">
        <v>0</v>
      </c>
      <c r="AF83" s="25">
        <v>0</v>
      </c>
      <c r="AG83" s="10"/>
    </row>
    <row r="84" spans="1:33" x14ac:dyDescent="0.25">
      <c r="A84" s="10"/>
      <c r="B84" s="10">
        <v>82</v>
      </c>
      <c r="C84" s="21" t="s">
        <v>660</v>
      </c>
      <c r="D84" s="182" t="s">
        <v>771</v>
      </c>
      <c r="E84" s="21" t="s">
        <v>2365</v>
      </c>
      <c r="F84" s="237" t="s">
        <v>31</v>
      </c>
      <c r="G84" s="23">
        <v>34</v>
      </c>
      <c r="H84" s="23">
        <v>34</v>
      </c>
      <c r="J84" s="23">
        <v>2</v>
      </c>
      <c r="K84" s="23">
        <f t="shared" si="4"/>
        <v>17</v>
      </c>
      <c r="L84" s="5">
        <v>1596.3251348855833</v>
      </c>
      <c r="M84" s="102">
        <v>3.2644685784981253</v>
      </c>
      <c r="N84" s="27">
        <v>39.612746725266916</v>
      </c>
      <c r="O84" s="103">
        <f t="shared" si="3"/>
        <v>93.901478522681373</v>
      </c>
      <c r="P84" s="102">
        <v>9.5960000000000001</v>
      </c>
      <c r="Q84" s="102">
        <v>5.25</v>
      </c>
      <c r="R84" s="103">
        <v>21.062999999999999</v>
      </c>
      <c r="S84" s="103" t="s">
        <v>2458</v>
      </c>
      <c r="T84" s="1" t="s">
        <v>1955</v>
      </c>
      <c r="U84" t="s">
        <v>999</v>
      </c>
      <c r="V84" s="91" t="s">
        <v>43</v>
      </c>
      <c r="W84" t="s">
        <v>29</v>
      </c>
      <c r="X84" s="10"/>
      <c r="Y84" s="25">
        <v>1</v>
      </c>
      <c r="Z84" s="25">
        <v>1</v>
      </c>
      <c r="AA84" s="25">
        <v>1</v>
      </c>
      <c r="AB84" s="25">
        <v>1</v>
      </c>
      <c r="AC84" s="24">
        <v>1</v>
      </c>
      <c r="AD84" s="24">
        <v>0</v>
      </c>
      <c r="AE84" s="25">
        <v>0</v>
      </c>
      <c r="AF84" s="25">
        <v>0</v>
      </c>
      <c r="AG84" s="10"/>
    </row>
    <row r="85" spans="1:33" x14ac:dyDescent="0.25">
      <c r="A85" s="10"/>
      <c r="B85" s="10">
        <v>83</v>
      </c>
      <c r="C85" s="21" t="s">
        <v>669</v>
      </c>
      <c r="D85" s="182" t="s">
        <v>782</v>
      </c>
      <c r="E85" s="21" t="s">
        <v>2365</v>
      </c>
      <c r="F85" s="237" t="s">
        <v>2464</v>
      </c>
      <c r="G85" s="23">
        <v>34</v>
      </c>
      <c r="H85" s="23">
        <v>34</v>
      </c>
      <c r="J85" s="23">
        <v>2</v>
      </c>
      <c r="K85" s="23">
        <f t="shared" si="4"/>
        <v>17</v>
      </c>
      <c r="L85" s="5">
        <v>1237.2533491008173</v>
      </c>
      <c r="M85" s="102">
        <v>2.5301704480589313</v>
      </c>
      <c r="N85" s="27">
        <v>39.484002799225941</v>
      </c>
      <c r="O85" s="103">
        <f t="shared" si="3"/>
        <v>72.779608770636315</v>
      </c>
      <c r="P85" s="102">
        <v>10.2939227</v>
      </c>
      <c r="Q85" s="102">
        <v>6.26</v>
      </c>
      <c r="R85" s="103">
        <v>23.54</v>
      </c>
      <c r="S85" s="103" t="s">
        <v>2418</v>
      </c>
      <c r="T85" s="1" t="s">
        <v>29</v>
      </c>
      <c r="U85" t="s">
        <v>999</v>
      </c>
      <c r="V85" s="122" t="s">
        <v>987</v>
      </c>
      <c r="W85" t="s">
        <v>988</v>
      </c>
      <c r="X85" s="10"/>
      <c r="Y85" s="25">
        <v>0</v>
      </c>
      <c r="Z85" s="25">
        <v>0</v>
      </c>
      <c r="AA85" s="25">
        <v>0</v>
      </c>
      <c r="AB85" s="25">
        <v>0</v>
      </c>
      <c r="AC85" s="25">
        <v>1</v>
      </c>
      <c r="AD85" s="25">
        <v>0</v>
      </c>
      <c r="AE85" s="25">
        <v>0</v>
      </c>
      <c r="AF85" s="25">
        <v>0</v>
      </c>
      <c r="AG85" s="10"/>
    </row>
    <row r="86" spans="1:33" x14ac:dyDescent="0.25">
      <c r="A86" s="10"/>
      <c r="B86" s="10">
        <v>84</v>
      </c>
      <c r="C86" s="21" t="s">
        <v>670</v>
      </c>
      <c r="D86" s="182" t="s">
        <v>2490</v>
      </c>
      <c r="E86" s="21" t="s">
        <v>2365</v>
      </c>
      <c r="F86" s="237" t="s">
        <v>2464</v>
      </c>
      <c r="G86" s="23" t="s">
        <v>2466</v>
      </c>
      <c r="H86" s="23">
        <v>34</v>
      </c>
      <c r="I86" s="23" t="s">
        <v>2510</v>
      </c>
      <c r="J86" s="23">
        <v>2</v>
      </c>
      <c r="K86" s="23">
        <f t="shared" si="4"/>
        <v>17</v>
      </c>
      <c r="L86" s="5">
        <v>1203.095693949261</v>
      </c>
      <c r="M86" s="102">
        <v>2.4603183925342762</v>
      </c>
      <c r="N86" s="27">
        <v>39.254490138663435</v>
      </c>
      <c r="O86" s="103">
        <f t="shared" ref="O86:O120" si="5">M86*978/H86</f>
        <v>70.770334938191823</v>
      </c>
      <c r="P86" s="102">
        <v>6.8947368421052637</v>
      </c>
      <c r="Q86" s="102">
        <v>4.3899999999999997</v>
      </c>
      <c r="R86" s="103">
        <v>17.865199999999998</v>
      </c>
      <c r="S86" s="103" t="s">
        <v>2418</v>
      </c>
      <c r="T86" s="1" t="s">
        <v>29</v>
      </c>
      <c r="U86" s="1" t="s">
        <v>29</v>
      </c>
      <c r="V86" s="122" t="s">
        <v>987</v>
      </c>
      <c r="W86" t="s">
        <v>29</v>
      </c>
      <c r="X86" s="10"/>
      <c r="Y86" s="25">
        <v>0</v>
      </c>
      <c r="Z86" s="25">
        <v>0</v>
      </c>
      <c r="AA86" s="25">
        <v>0</v>
      </c>
      <c r="AB86" s="25">
        <v>0</v>
      </c>
      <c r="AC86" s="25">
        <v>1</v>
      </c>
      <c r="AD86" s="25">
        <v>0</v>
      </c>
      <c r="AE86" s="25">
        <v>0</v>
      </c>
      <c r="AF86" s="25">
        <v>0</v>
      </c>
      <c r="AG86" s="10"/>
    </row>
    <row r="87" spans="1:33" x14ac:dyDescent="0.25">
      <c r="A87" s="10"/>
      <c r="B87" s="10">
        <v>85</v>
      </c>
      <c r="C87" s="21" t="s">
        <v>671</v>
      </c>
      <c r="D87" s="182" t="s">
        <v>2491</v>
      </c>
      <c r="E87" s="21" t="s">
        <v>2365</v>
      </c>
      <c r="F87" s="237" t="s">
        <v>2464</v>
      </c>
      <c r="G87" s="23">
        <v>34</v>
      </c>
      <c r="H87" s="23">
        <v>34</v>
      </c>
      <c r="J87" s="23">
        <v>2</v>
      </c>
      <c r="K87" s="23">
        <f t="shared" si="4"/>
        <v>17</v>
      </c>
      <c r="L87" s="5">
        <v>1276.5455915761863</v>
      </c>
      <c r="M87" s="102">
        <v>2.6105226821598904</v>
      </c>
      <c r="N87" s="27">
        <v>39.397856646087369</v>
      </c>
      <c r="O87" s="103">
        <f t="shared" si="5"/>
        <v>75.090917151540367</v>
      </c>
      <c r="P87" s="102">
        <v>7.45</v>
      </c>
      <c r="Q87" s="102">
        <v>5.77</v>
      </c>
      <c r="R87" s="103">
        <v>24.764067537671878</v>
      </c>
      <c r="S87" s="107" t="s">
        <v>2445</v>
      </c>
      <c r="T87" s="1" t="s">
        <v>29</v>
      </c>
      <c r="U87" s="1" t="s">
        <v>29</v>
      </c>
      <c r="V87" s="122" t="s">
        <v>987</v>
      </c>
      <c r="W87" t="s">
        <v>29</v>
      </c>
      <c r="X87" s="10"/>
      <c r="Y87" s="25">
        <v>0</v>
      </c>
      <c r="Z87" s="25">
        <v>0</v>
      </c>
      <c r="AA87" s="25">
        <v>0</v>
      </c>
      <c r="AB87" s="25">
        <v>0</v>
      </c>
      <c r="AC87" s="25">
        <v>1</v>
      </c>
      <c r="AD87" s="25">
        <v>1</v>
      </c>
      <c r="AE87" s="25">
        <v>0</v>
      </c>
      <c r="AF87" s="25">
        <v>0</v>
      </c>
      <c r="AG87" s="10"/>
    </row>
    <row r="88" spans="1:33" x14ac:dyDescent="0.25">
      <c r="A88" s="10"/>
      <c r="B88" s="10">
        <v>86</v>
      </c>
      <c r="C88" s="21" t="s">
        <v>672</v>
      </c>
      <c r="D88" s="182"/>
      <c r="E88" s="21" t="s">
        <v>2365</v>
      </c>
      <c r="F88" s="237" t="s">
        <v>31</v>
      </c>
      <c r="G88" s="23" t="s">
        <v>2466</v>
      </c>
      <c r="H88" s="23">
        <v>34</v>
      </c>
      <c r="I88" s="23" t="s">
        <v>2520</v>
      </c>
      <c r="J88" s="23">
        <v>2</v>
      </c>
      <c r="K88" s="23">
        <f t="shared" si="4"/>
        <v>17</v>
      </c>
      <c r="L88" s="5">
        <v>1643.7930194884525</v>
      </c>
      <c r="M88" s="102">
        <v>3.3615399171542997</v>
      </c>
      <c r="N88" s="27">
        <v>39.997770508718638</v>
      </c>
      <c r="O88" s="103">
        <f t="shared" si="5"/>
        <v>96.693707028732504</v>
      </c>
      <c r="P88" s="102">
        <v>11.338333333333333</v>
      </c>
      <c r="Q88" s="102">
        <v>4.33</v>
      </c>
      <c r="R88" s="103">
        <v>17.816346153846151</v>
      </c>
      <c r="S88" s="103" t="s">
        <v>2458</v>
      </c>
      <c r="T88" s="1" t="s">
        <v>29</v>
      </c>
      <c r="U88" s="1" t="s">
        <v>29</v>
      </c>
      <c r="V88" s="122" t="s">
        <v>987</v>
      </c>
      <c r="W88" t="s">
        <v>29</v>
      </c>
      <c r="X88" s="10"/>
      <c r="Y88" s="25">
        <v>0</v>
      </c>
      <c r="Z88" s="25">
        <v>0</v>
      </c>
      <c r="AA88" s="25">
        <v>1</v>
      </c>
      <c r="AB88" s="25">
        <v>1</v>
      </c>
      <c r="AC88" s="24">
        <v>1</v>
      </c>
      <c r="AD88" s="24">
        <v>0</v>
      </c>
      <c r="AE88" s="25">
        <v>0</v>
      </c>
      <c r="AF88" s="25">
        <v>0</v>
      </c>
      <c r="AG88" s="10"/>
    </row>
    <row r="89" spans="1:33" x14ac:dyDescent="0.25">
      <c r="A89" s="10"/>
      <c r="B89" s="10">
        <v>87</v>
      </c>
      <c r="C89" s="21" t="s">
        <v>673</v>
      </c>
      <c r="D89" s="182" t="s">
        <v>784</v>
      </c>
      <c r="E89" s="21" t="s">
        <v>2365</v>
      </c>
      <c r="F89" s="237" t="s">
        <v>31</v>
      </c>
      <c r="G89" s="23">
        <v>34</v>
      </c>
      <c r="H89" s="23">
        <v>34</v>
      </c>
      <c r="J89" s="23">
        <v>2</v>
      </c>
      <c r="K89" s="23">
        <f t="shared" si="4"/>
        <v>17</v>
      </c>
      <c r="L89" s="5">
        <v>1671.0739510369322</v>
      </c>
      <c r="M89" s="102">
        <v>3.4173291432248103</v>
      </c>
      <c r="N89" s="27">
        <v>40.331178198697408</v>
      </c>
      <c r="O89" s="103">
        <f t="shared" si="5"/>
        <v>98.298467708054829</v>
      </c>
      <c r="P89" s="102"/>
      <c r="Q89" s="102">
        <v>5</v>
      </c>
      <c r="R89" s="103">
        <v>20.059999999999999</v>
      </c>
      <c r="S89" s="103" t="s">
        <v>2448</v>
      </c>
      <c r="T89" s="1" t="s">
        <v>29</v>
      </c>
      <c r="U89" s="1" t="s">
        <v>2132</v>
      </c>
      <c r="V89" s="122" t="s">
        <v>996</v>
      </c>
      <c r="W89" t="s">
        <v>29</v>
      </c>
      <c r="X89" s="10"/>
      <c r="Y89" s="25">
        <v>0</v>
      </c>
      <c r="Z89" s="25">
        <v>0</v>
      </c>
      <c r="AA89" s="25">
        <v>1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10"/>
    </row>
    <row r="90" spans="1:33" x14ac:dyDescent="0.25">
      <c r="A90" s="10"/>
      <c r="B90" s="10">
        <v>88</v>
      </c>
      <c r="C90" s="21" t="s">
        <v>674</v>
      </c>
      <c r="D90" s="182" t="s">
        <v>785</v>
      </c>
      <c r="E90" s="21" t="s">
        <v>2365</v>
      </c>
      <c r="F90" s="237" t="s">
        <v>2464</v>
      </c>
      <c r="G90" s="23">
        <v>34</v>
      </c>
      <c r="H90" s="23">
        <v>34</v>
      </c>
      <c r="J90" s="23">
        <v>2</v>
      </c>
      <c r="K90" s="23">
        <f t="shared" si="4"/>
        <v>17</v>
      </c>
      <c r="L90" s="5">
        <v>1251.7111021689468</v>
      </c>
      <c r="M90" s="102">
        <v>2.5597364052534699</v>
      </c>
      <c r="N90" s="27">
        <v>39.766364090714184</v>
      </c>
      <c r="O90" s="103">
        <f t="shared" si="5"/>
        <v>73.630064833467458</v>
      </c>
      <c r="P90" s="102">
        <v>7.8290909090909091</v>
      </c>
      <c r="Q90" s="102">
        <v>5.93</v>
      </c>
      <c r="R90" s="103">
        <v>23.46</v>
      </c>
      <c r="S90" s="103" t="s">
        <v>2418</v>
      </c>
      <c r="T90" s="1" t="s">
        <v>29</v>
      </c>
      <c r="U90" s="1" t="s">
        <v>29</v>
      </c>
      <c r="V90" s="122" t="s">
        <v>987</v>
      </c>
      <c r="W90" t="s">
        <v>39</v>
      </c>
      <c r="X90" s="10"/>
      <c r="Y90" s="25">
        <v>0</v>
      </c>
      <c r="Z90" s="25">
        <v>0</v>
      </c>
      <c r="AA90" s="25">
        <v>0</v>
      </c>
      <c r="AB90" s="25">
        <v>0</v>
      </c>
      <c r="AC90" s="25">
        <v>1</v>
      </c>
      <c r="AD90" s="25">
        <v>0</v>
      </c>
      <c r="AE90" s="25">
        <v>0</v>
      </c>
      <c r="AF90" s="25">
        <v>0</v>
      </c>
      <c r="AG90" s="10"/>
    </row>
    <row r="91" spans="1:33" x14ac:dyDescent="0.25">
      <c r="A91" s="10"/>
      <c r="B91" s="10">
        <v>89</v>
      </c>
      <c r="C91" s="21" t="s">
        <v>676</v>
      </c>
      <c r="D91" s="182" t="s">
        <v>789</v>
      </c>
      <c r="E91" s="21" t="s">
        <v>2365</v>
      </c>
      <c r="F91" s="237" t="s">
        <v>31</v>
      </c>
      <c r="G91" s="23" t="s">
        <v>2132</v>
      </c>
      <c r="J91" s="23">
        <v>2</v>
      </c>
      <c r="L91" s="101">
        <v>1640.5478501518439</v>
      </c>
      <c r="M91" s="4">
        <v>3.3549035790426256</v>
      </c>
      <c r="N91" s="31">
        <v>40.29693339269847</v>
      </c>
      <c r="O91" s="103"/>
      <c r="P91" s="102">
        <v>8.2833333333333332</v>
      </c>
      <c r="Q91" s="102">
        <v>5.8366666666666687</v>
      </c>
      <c r="R91" s="103">
        <v>24.556294155164171</v>
      </c>
      <c r="S91" s="103" t="s">
        <v>2132</v>
      </c>
      <c r="T91" s="1" t="s">
        <v>29</v>
      </c>
      <c r="U91" s="1" t="s">
        <v>29</v>
      </c>
      <c r="V91" s="91" t="s">
        <v>29</v>
      </c>
      <c r="W91" t="s">
        <v>29</v>
      </c>
      <c r="X91" s="10"/>
      <c r="Y91" s="25">
        <v>0</v>
      </c>
      <c r="Z91" s="25">
        <v>1</v>
      </c>
      <c r="AA91" s="25">
        <v>1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10"/>
    </row>
    <row r="92" spans="1:33" x14ac:dyDescent="0.25">
      <c r="A92" s="10"/>
      <c r="B92" s="10">
        <v>90</v>
      </c>
      <c r="C92" s="21" t="s">
        <v>679</v>
      </c>
      <c r="D92" s="182" t="s">
        <v>794</v>
      </c>
      <c r="E92" s="21" t="s">
        <v>2365</v>
      </c>
      <c r="F92" s="237" t="s">
        <v>31</v>
      </c>
      <c r="G92" s="23">
        <v>34</v>
      </c>
      <c r="H92" s="23">
        <v>34</v>
      </c>
      <c r="J92" s="23">
        <v>2</v>
      </c>
      <c r="K92" s="23">
        <f t="shared" si="4"/>
        <v>17</v>
      </c>
      <c r="L92" s="5">
        <v>1739.229256784432</v>
      </c>
      <c r="M92" s="102">
        <v>3.5567060465939306</v>
      </c>
      <c r="N92" s="27">
        <v>39.313020933269343</v>
      </c>
      <c r="O92" s="103">
        <f t="shared" si="5"/>
        <v>102.3076033402607</v>
      </c>
      <c r="P92" s="102"/>
      <c r="Q92" s="102">
        <v>5.05</v>
      </c>
      <c r="R92" s="103">
        <v>24.520399999999999</v>
      </c>
      <c r="S92" s="103" t="s">
        <v>2422</v>
      </c>
      <c r="T92" s="1" t="s">
        <v>29</v>
      </c>
      <c r="U92" s="1" t="s">
        <v>2132</v>
      </c>
      <c r="V92" s="91" t="s">
        <v>991</v>
      </c>
      <c r="W92" t="s">
        <v>29</v>
      </c>
      <c r="X92" s="10"/>
      <c r="Y92" s="25">
        <v>1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10"/>
    </row>
    <row r="93" spans="1:33" x14ac:dyDescent="0.25">
      <c r="A93" s="10"/>
      <c r="B93" s="10">
        <v>91</v>
      </c>
      <c r="C93" s="21" t="s">
        <v>681</v>
      </c>
      <c r="D93" s="182" t="s">
        <v>796</v>
      </c>
      <c r="E93" s="21" t="s">
        <v>2365</v>
      </c>
      <c r="F93" s="237" t="s">
        <v>2464</v>
      </c>
      <c r="G93" s="23">
        <v>34</v>
      </c>
      <c r="H93" s="23">
        <v>34</v>
      </c>
      <c r="J93" s="23">
        <v>2</v>
      </c>
      <c r="K93" s="23">
        <f t="shared" si="4"/>
        <v>17</v>
      </c>
      <c r="L93" s="5">
        <v>1037.3044248889569</v>
      </c>
      <c r="M93" s="102">
        <v>2.1212769425132043</v>
      </c>
      <c r="N93" s="27">
        <v>39.184915607764523</v>
      </c>
      <c r="O93" s="103">
        <f t="shared" si="5"/>
        <v>61.017907346409231</v>
      </c>
      <c r="P93" s="102">
        <v>6.225513860252005</v>
      </c>
      <c r="Q93" s="102">
        <v>5.08</v>
      </c>
      <c r="R93" s="103">
        <v>20.04</v>
      </c>
      <c r="S93" s="107" t="s">
        <v>2450</v>
      </c>
      <c r="T93" s="1" t="s">
        <v>29</v>
      </c>
      <c r="U93" s="1" t="s">
        <v>29</v>
      </c>
      <c r="V93" s="122" t="s">
        <v>987</v>
      </c>
      <c r="W93" t="s">
        <v>39</v>
      </c>
      <c r="X93" s="10"/>
      <c r="Y93" s="25">
        <v>0</v>
      </c>
      <c r="Z93" s="25">
        <v>0</v>
      </c>
      <c r="AA93" s="25">
        <v>0</v>
      </c>
      <c r="AB93" s="25">
        <v>0</v>
      </c>
      <c r="AC93" s="25">
        <v>1</v>
      </c>
      <c r="AD93" s="25">
        <v>1</v>
      </c>
      <c r="AE93" s="25">
        <v>0</v>
      </c>
      <c r="AF93" s="25">
        <v>0</v>
      </c>
      <c r="AG93" s="10"/>
    </row>
    <row r="94" spans="1:33" x14ac:dyDescent="0.25">
      <c r="A94" s="10"/>
      <c r="B94" s="10">
        <v>92</v>
      </c>
      <c r="C94" s="21" t="s">
        <v>688</v>
      </c>
      <c r="D94" s="182"/>
      <c r="E94" s="21" t="s">
        <v>2365</v>
      </c>
      <c r="F94" s="237" t="s">
        <v>2464</v>
      </c>
      <c r="G94" s="23" t="s">
        <v>2118</v>
      </c>
      <c r="H94" s="23">
        <v>33</v>
      </c>
      <c r="I94" s="23" t="s">
        <v>2509</v>
      </c>
      <c r="J94" s="23">
        <v>2</v>
      </c>
      <c r="K94" s="23">
        <f t="shared" si="4"/>
        <v>16.5</v>
      </c>
      <c r="L94" s="5">
        <v>1278.429569254391</v>
      </c>
      <c r="M94" s="102">
        <v>2.6143753972482435</v>
      </c>
      <c r="N94" s="27">
        <v>39.165171934004015</v>
      </c>
      <c r="O94" s="103">
        <f t="shared" si="5"/>
        <v>77.480579954811574</v>
      </c>
      <c r="P94" s="102">
        <v>11.04</v>
      </c>
      <c r="Q94" s="102">
        <v>7.31</v>
      </c>
      <c r="R94" s="109">
        <v>27.9</v>
      </c>
      <c r="S94" s="103" t="s">
        <v>2451</v>
      </c>
      <c r="T94" s="1" t="s">
        <v>29</v>
      </c>
      <c r="U94" s="1" t="s">
        <v>29</v>
      </c>
      <c r="V94" s="122" t="s">
        <v>987</v>
      </c>
      <c r="W94" t="s">
        <v>1009</v>
      </c>
      <c r="X94" s="10"/>
      <c r="Y94" s="25">
        <v>0</v>
      </c>
      <c r="Z94" s="25">
        <v>0</v>
      </c>
      <c r="AA94" s="25">
        <v>0</v>
      </c>
      <c r="AB94" s="25">
        <v>0</v>
      </c>
      <c r="AC94" s="24">
        <v>1</v>
      </c>
      <c r="AD94" s="24">
        <v>0</v>
      </c>
      <c r="AE94" s="25">
        <v>0</v>
      </c>
      <c r="AF94" s="25">
        <v>0</v>
      </c>
      <c r="AG94" s="10"/>
    </row>
    <row r="95" spans="1:33" x14ac:dyDescent="0.25">
      <c r="A95" s="10"/>
      <c r="B95" s="10">
        <v>93</v>
      </c>
      <c r="C95" s="21" t="s">
        <v>691</v>
      </c>
      <c r="D95" s="182" t="s">
        <v>802</v>
      </c>
      <c r="E95" s="21" t="s">
        <v>2365</v>
      </c>
      <c r="F95" s="237" t="s">
        <v>2464</v>
      </c>
      <c r="G95" s="23">
        <v>34</v>
      </c>
      <c r="H95" s="23">
        <v>34</v>
      </c>
      <c r="J95" s="23">
        <v>2</v>
      </c>
      <c r="K95" s="23">
        <f t="shared" si="4"/>
        <v>17</v>
      </c>
      <c r="L95" s="5">
        <v>1331.5915210684959</v>
      </c>
      <c r="M95" s="102">
        <v>2.7230910451298485</v>
      </c>
      <c r="N95" s="27">
        <v>39.110880808324318</v>
      </c>
      <c r="O95" s="103">
        <f t="shared" si="5"/>
        <v>78.328913004029175</v>
      </c>
      <c r="P95" s="102">
        <v>11.75</v>
      </c>
      <c r="Q95" s="102">
        <v>5.78</v>
      </c>
      <c r="R95" s="103">
        <v>25.99</v>
      </c>
      <c r="S95" s="103" t="s">
        <v>2418</v>
      </c>
      <c r="T95" s="1" t="s">
        <v>29</v>
      </c>
      <c r="U95" s="1" t="s">
        <v>29</v>
      </c>
      <c r="V95" s="122" t="s">
        <v>987</v>
      </c>
      <c r="W95" t="s">
        <v>39</v>
      </c>
      <c r="X95" s="10"/>
      <c r="Y95" s="25">
        <v>0</v>
      </c>
      <c r="Z95" s="25">
        <v>0</v>
      </c>
      <c r="AA95" s="25">
        <v>0</v>
      </c>
      <c r="AB95" s="25">
        <v>0</v>
      </c>
      <c r="AC95" s="24">
        <v>1</v>
      </c>
      <c r="AD95" s="24">
        <v>0</v>
      </c>
      <c r="AE95" s="25">
        <v>0</v>
      </c>
      <c r="AF95" s="25">
        <v>0</v>
      </c>
      <c r="AG95" s="10"/>
    </row>
    <row r="96" spans="1:33" x14ac:dyDescent="0.25">
      <c r="A96" s="10"/>
      <c r="B96" s="10">
        <v>94</v>
      </c>
      <c r="C96" s="21" t="s">
        <v>692</v>
      </c>
      <c r="D96" s="182" t="s">
        <v>2492</v>
      </c>
      <c r="E96" s="21" t="s">
        <v>2365</v>
      </c>
      <c r="F96" s="237" t="s">
        <v>31</v>
      </c>
      <c r="G96" s="23" t="s">
        <v>2132</v>
      </c>
      <c r="J96" s="23">
        <v>2</v>
      </c>
      <c r="L96" s="5">
        <v>1586.568467847952</v>
      </c>
      <c r="M96" s="102">
        <v>3.2445162941675911</v>
      </c>
      <c r="N96" s="27">
        <v>39.281970249449891</v>
      </c>
      <c r="O96" s="103"/>
      <c r="P96" s="102"/>
      <c r="Q96" s="102">
        <v>5</v>
      </c>
      <c r="R96" s="103">
        <v>24.874399999999998</v>
      </c>
      <c r="S96" s="103" t="s">
        <v>2132</v>
      </c>
      <c r="T96" s="1" t="s">
        <v>29</v>
      </c>
      <c r="U96" s="1" t="s">
        <v>2132</v>
      </c>
      <c r="V96" s="91" t="s">
        <v>991</v>
      </c>
      <c r="W96" t="s">
        <v>29</v>
      </c>
      <c r="X96" s="10"/>
      <c r="Y96" s="25">
        <v>1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10"/>
    </row>
    <row r="97" spans="1:33" x14ac:dyDescent="0.25">
      <c r="A97" s="10"/>
      <c r="B97" s="10">
        <v>95</v>
      </c>
      <c r="C97" s="21" t="s">
        <v>693</v>
      </c>
      <c r="D97" s="182" t="s">
        <v>2493</v>
      </c>
      <c r="E97" s="21" t="s">
        <v>2365</v>
      </c>
      <c r="F97" s="237" t="s">
        <v>31</v>
      </c>
      <c r="G97" s="23" t="s">
        <v>2132</v>
      </c>
      <c r="J97" s="23">
        <v>2</v>
      </c>
      <c r="L97" s="5">
        <v>1560.6585030186623</v>
      </c>
      <c r="M97" s="102">
        <v>3.1915306810197595</v>
      </c>
      <c r="N97" s="27">
        <v>39.909558858296108</v>
      </c>
      <c r="O97" s="103"/>
      <c r="P97" s="102"/>
      <c r="Q97" s="102">
        <v>5</v>
      </c>
      <c r="R97" s="103">
        <v>22.089599999999997</v>
      </c>
      <c r="S97" s="103" t="s">
        <v>2132</v>
      </c>
      <c r="T97" s="1" t="s">
        <v>29</v>
      </c>
      <c r="U97" s="1" t="s">
        <v>2132</v>
      </c>
      <c r="V97" s="91" t="s">
        <v>991</v>
      </c>
      <c r="W97" t="s">
        <v>29</v>
      </c>
      <c r="X97" s="10"/>
      <c r="Y97" s="25">
        <v>1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10"/>
    </row>
    <row r="98" spans="1:33" x14ac:dyDescent="0.25">
      <c r="A98" s="10"/>
      <c r="B98" s="10">
        <v>96</v>
      </c>
      <c r="C98" s="21" t="s">
        <v>695</v>
      </c>
      <c r="D98" s="182" t="s">
        <v>804</v>
      </c>
      <c r="E98" s="21" t="s">
        <v>2365</v>
      </c>
      <c r="F98" s="237" t="s">
        <v>2464</v>
      </c>
      <c r="G98" s="23">
        <v>34</v>
      </c>
      <c r="H98" s="23">
        <v>34</v>
      </c>
      <c r="J98" s="23">
        <v>2</v>
      </c>
      <c r="K98" s="23">
        <f t="shared" si="4"/>
        <v>17</v>
      </c>
      <c r="L98" s="5">
        <v>1488.111252880527</v>
      </c>
      <c r="M98" s="102">
        <v>3.0431722962791965</v>
      </c>
      <c r="N98" s="27">
        <v>39.253374873434808</v>
      </c>
      <c r="O98" s="103">
        <f t="shared" si="5"/>
        <v>87.535956051795708</v>
      </c>
      <c r="P98" s="102">
        <v>4.823404255319149</v>
      </c>
      <c r="Q98" s="102">
        <v>5.25</v>
      </c>
      <c r="R98" s="103">
        <v>24.956600000000009</v>
      </c>
      <c r="S98" s="103" t="s">
        <v>2458</v>
      </c>
      <c r="T98" s="1" t="s">
        <v>29</v>
      </c>
      <c r="U98" s="1" t="s">
        <v>29</v>
      </c>
      <c r="V98" s="91" t="s">
        <v>991</v>
      </c>
      <c r="W98" t="s">
        <v>29</v>
      </c>
      <c r="X98" s="10"/>
      <c r="Y98" s="25">
        <v>1</v>
      </c>
      <c r="Z98" s="25">
        <v>0</v>
      </c>
      <c r="AA98" s="25">
        <v>1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10"/>
    </row>
    <row r="99" spans="1:33" x14ac:dyDescent="0.25">
      <c r="A99" s="10"/>
      <c r="B99" s="10">
        <v>97</v>
      </c>
      <c r="C99" s="21" t="s">
        <v>696</v>
      </c>
      <c r="D99" s="182" t="s">
        <v>806</v>
      </c>
      <c r="E99" s="21" t="s">
        <v>2365</v>
      </c>
      <c r="F99" s="237" t="s">
        <v>31</v>
      </c>
      <c r="G99" s="23" t="s">
        <v>2132</v>
      </c>
      <c r="J99" s="23">
        <v>2</v>
      </c>
      <c r="L99" s="5">
        <v>1441.8408709382736</v>
      </c>
      <c r="M99" s="102">
        <v>2.9485498383195781</v>
      </c>
      <c r="N99" s="27">
        <v>39.635380973781622</v>
      </c>
      <c r="O99" s="103"/>
      <c r="P99" s="102">
        <v>5.9791666666666661</v>
      </c>
      <c r="Q99" s="102">
        <v>4</v>
      </c>
      <c r="R99" s="103">
        <v>21.393399999999996</v>
      </c>
      <c r="S99" s="103" t="s">
        <v>2132</v>
      </c>
      <c r="T99" s="1" t="s">
        <v>29</v>
      </c>
      <c r="U99" s="1" t="s">
        <v>29</v>
      </c>
      <c r="V99" s="122" t="s">
        <v>1011</v>
      </c>
      <c r="W99" t="s">
        <v>29</v>
      </c>
      <c r="X99" s="10"/>
      <c r="Y99" s="25">
        <v>0</v>
      </c>
      <c r="Z99" s="25">
        <v>0</v>
      </c>
      <c r="AA99" s="25">
        <v>0</v>
      </c>
      <c r="AB99" s="25">
        <v>1</v>
      </c>
      <c r="AC99" s="24">
        <v>0</v>
      </c>
      <c r="AD99" s="24">
        <v>1</v>
      </c>
      <c r="AE99" s="25">
        <v>0</v>
      </c>
      <c r="AF99" s="25">
        <v>0</v>
      </c>
      <c r="AG99" s="10"/>
    </row>
    <row r="100" spans="1:33" x14ac:dyDescent="0.25">
      <c r="A100" s="10"/>
      <c r="B100" s="10">
        <v>98</v>
      </c>
      <c r="C100" s="21" t="s">
        <v>698</v>
      </c>
      <c r="D100" s="182" t="s">
        <v>1254</v>
      </c>
      <c r="E100" s="21" t="s">
        <v>2365</v>
      </c>
      <c r="F100" s="237" t="s">
        <v>2464</v>
      </c>
      <c r="G100" s="23">
        <v>34</v>
      </c>
      <c r="H100" s="23">
        <v>34</v>
      </c>
      <c r="J100" s="23">
        <v>2</v>
      </c>
      <c r="K100" s="23">
        <f t="shared" si="4"/>
        <v>17</v>
      </c>
      <c r="L100" s="5">
        <v>1072.0910227031336</v>
      </c>
      <c r="M100" s="102">
        <v>2.1924151793520115</v>
      </c>
      <c r="N100" s="27">
        <v>39.300758908207989</v>
      </c>
      <c r="O100" s="103">
        <f t="shared" si="5"/>
        <v>63.064177806066681</v>
      </c>
      <c r="P100" s="102">
        <v>7.9144444444444435</v>
      </c>
      <c r="Q100" s="102">
        <v>5.36</v>
      </c>
      <c r="R100" s="103">
        <v>21.11</v>
      </c>
      <c r="S100" s="103" t="s">
        <v>2418</v>
      </c>
      <c r="T100" s="1" t="s">
        <v>29</v>
      </c>
      <c r="U100" s="1" t="s">
        <v>29</v>
      </c>
      <c r="V100" s="122" t="s">
        <v>987</v>
      </c>
      <c r="W100" t="s">
        <v>39</v>
      </c>
      <c r="X100" s="10"/>
      <c r="Y100" s="25">
        <v>0</v>
      </c>
      <c r="Z100" s="25">
        <v>0</v>
      </c>
      <c r="AA100" s="25">
        <v>0</v>
      </c>
      <c r="AB100" s="25">
        <v>0</v>
      </c>
      <c r="AC100" s="25">
        <v>1</v>
      </c>
      <c r="AD100" s="25">
        <v>0</v>
      </c>
      <c r="AE100" s="25">
        <v>0</v>
      </c>
      <c r="AF100" s="25">
        <v>0</v>
      </c>
      <c r="AG100" s="10"/>
    </row>
    <row r="101" spans="1:33" x14ac:dyDescent="0.25">
      <c r="A101" s="10"/>
      <c r="B101" s="10">
        <v>99</v>
      </c>
      <c r="C101" s="21" t="s">
        <v>2472</v>
      </c>
      <c r="D101" s="182" t="s">
        <v>1303</v>
      </c>
      <c r="E101" s="21" t="s">
        <v>2365</v>
      </c>
      <c r="F101" s="237" t="s">
        <v>842</v>
      </c>
      <c r="G101" s="23">
        <v>34</v>
      </c>
      <c r="H101" s="23">
        <v>34</v>
      </c>
      <c r="J101" s="23">
        <v>2</v>
      </c>
      <c r="K101" s="23">
        <f t="shared" si="4"/>
        <v>17</v>
      </c>
      <c r="L101" s="5">
        <v>1294.9366364444609</v>
      </c>
      <c r="M101" s="102">
        <v>2.6481321808680183</v>
      </c>
      <c r="N101" s="27">
        <v>39.162620589829537</v>
      </c>
      <c r="O101" s="103">
        <f t="shared" si="5"/>
        <v>76.172743320262398</v>
      </c>
      <c r="P101" s="102">
        <v>10</v>
      </c>
      <c r="Q101" s="102">
        <v>6.5</v>
      </c>
      <c r="R101" s="103">
        <v>31.836399999999998</v>
      </c>
      <c r="S101" s="107" t="s">
        <v>2450</v>
      </c>
      <c r="T101" s="1" t="s">
        <v>29</v>
      </c>
      <c r="U101" s="1" t="s">
        <v>29</v>
      </c>
      <c r="V101" s="122" t="s">
        <v>995</v>
      </c>
      <c r="W101" t="s">
        <v>29</v>
      </c>
      <c r="X101" s="10"/>
      <c r="Y101" s="25">
        <v>0</v>
      </c>
      <c r="Z101" s="25">
        <v>0</v>
      </c>
      <c r="AA101" s="25">
        <v>0</v>
      </c>
      <c r="AB101" s="25">
        <v>0</v>
      </c>
      <c r="AC101" s="24">
        <v>1</v>
      </c>
      <c r="AD101" s="24">
        <v>1</v>
      </c>
      <c r="AE101" s="25">
        <v>0</v>
      </c>
      <c r="AF101" s="25">
        <v>0</v>
      </c>
      <c r="AG101" s="10"/>
    </row>
    <row r="102" spans="1:33" x14ac:dyDescent="0.25">
      <c r="A102" s="10"/>
      <c r="B102" s="10">
        <v>100</v>
      </c>
      <c r="C102" s="21" t="s">
        <v>911</v>
      </c>
      <c r="D102" s="182" t="s">
        <v>2058</v>
      </c>
      <c r="E102" s="21" t="s">
        <v>2365</v>
      </c>
      <c r="F102" s="237" t="s">
        <v>31</v>
      </c>
      <c r="G102" s="23" t="s">
        <v>2132</v>
      </c>
      <c r="J102" s="23">
        <v>2</v>
      </c>
      <c r="L102" s="5">
        <v>1621.6025580932051</v>
      </c>
      <c r="M102" s="102">
        <v>3.316160650497352</v>
      </c>
      <c r="N102" s="27">
        <v>40.099826681752873</v>
      </c>
      <c r="O102" s="103"/>
      <c r="P102" s="102"/>
      <c r="Q102" s="102">
        <v>5.25</v>
      </c>
      <c r="R102" s="103">
        <v>19.54460000000001</v>
      </c>
      <c r="S102" s="103" t="s">
        <v>2132</v>
      </c>
      <c r="T102" s="1" t="s">
        <v>29</v>
      </c>
      <c r="U102" s="1" t="s">
        <v>2132</v>
      </c>
      <c r="V102" s="91" t="s">
        <v>996</v>
      </c>
      <c r="W102" t="s">
        <v>29</v>
      </c>
      <c r="X102" s="10"/>
      <c r="Y102" s="25">
        <v>0</v>
      </c>
      <c r="Z102" s="25">
        <v>1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10"/>
    </row>
    <row r="103" spans="1:33" x14ac:dyDescent="0.25">
      <c r="A103" s="10"/>
      <c r="B103" s="10">
        <v>101</v>
      </c>
      <c r="C103" s="21" t="s">
        <v>701</v>
      </c>
      <c r="D103" s="182" t="s">
        <v>810</v>
      </c>
      <c r="E103" s="21" t="s">
        <v>2365</v>
      </c>
      <c r="F103" s="237" t="s">
        <v>31</v>
      </c>
      <c r="G103" s="23" t="s">
        <v>2132</v>
      </c>
      <c r="J103" s="23">
        <v>2</v>
      </c>
      <c r="L103" s="5">
        <v>1596.5011982634016</v>
      </c>
      <c r="M103" s="102">
        <v>3.2648286263055248</v>
      </c>
      <c r="N103" s="27">
        <v>39.770381438286371</v>
      </c>
      <c r="O103" s="103"/>
      <c r="P103" s="102">
        <v>10.84</v>
      </c>
      <c r="Q103" s="102">
        <v>5.4303030303030306</v>
      </c>
      <c r="R103" s="103">
        <v>21.623862885668473</v>
      </c>
      <c r="S103" s="103" t="s">
        <v>2132</v>
      </c>
      <c r="T103" s="1" t="s">
        <v>29</v>
      </c>
      <c r="U103" s="1" t="s">
        <v>29</v>
      </c>
      <c r="V103" s="122" t="s">
        <v>29</v>
      </c>
      <c r="W103" t="s">
        <v>29</v>
      </c>
      <c r="X103" s="10"/>
      <c r="Y103" s="25">
        <v>0</v>
      </c>
      <c r="Z103" s="25">
        <v>0</v>
      </c>
      <c r="AA103" s="25">
        <v>1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10"/>
    </row>
    <row r="104" spans="1:33" x14ac:dyDescent="0.25">
      <c r="A104" s="10"/>
      <c r="B104" s="10">
        <v>102</v>
      </c>
      <c r="C104" s="21" t="s">
        <v>702</v>
      </c>
      <c r="D104" s="182" t="s">
        <v>811</v>
      </c>
      <c r="E104" s="21" t="s">
        <v>2365</v>
      </c>
      <c r="F104" s="237" t="s">
        <v>2464</v>
      </c>
      <c r="G104" s="23">
        <v>34</v>
      </c>
      <c r="H104" s="23">
        <v>34</v>
      </c>
      <c r="J104" s="23">
        <v>2</v>
      </c>
      <c r="K104" s="23">
        <f t="shared" si="4"/>
        <v>17</v>
      </c>
      <c r="L104" s="5">
        <v>1058.3790703953871</v>
      </c>
      <c r="M104" s="102">
        <v>2.164374377086681</v>
      </c>
      <c r="N104" s="27">
        <v>39.228945271197453</v>
      </c>
      <c r="O104" s="103">
        <f t="shared" si="5"/>
        <v>62.257592376199241</v>
      </c>
      <c r="P104" s="4">
        <v>7.7645161290322582</v>
      </c>
      <c r="Q104" s="102">
        <v>5.03</v>
      </c>
      <c r="R104" s="102">
        <v>20.84</v>
      </c>
      <c r="S104" s="103" t="s">
        <v>2451</v>
      </c>
      <c r="T104" s="1" t="s">
        <v>29</v>
      </c>
      <c r="U104" s="3" t="s">
        <v>29</v>
      </c>
      <c r="V104" s="141" t="s">
        <v>987</v>
      </c>
      <c r="W104" s="3" t="s">
        <v>39</v>
      </c>
      <c r="X104" s="10"/>
      <c r="Y104" s="25">
        <v>0</v>
      </c>
      <c r="Z104" s="25">
        <v>0</v>
      </c>
      <c r="AA104" s="25">
        <v>0</v>
      </c>
      <c r="AB104" s="25">
        <v>0</v>
      </c>
      <c r="AC104" s="24">
        <v>1</v>
      </c>
      <c r="AD104" s="24">
        <v>0</v>
      </c>
      <c r="AE104" s="25">
        <v>0</v>
      </c>
      <c r="AF104" s="25">
        <v>0</v>
      </c>
      <c r="AG104" s="10"/>
    </row>
    <row r="105" spans="1:33" x14ac:dyDescent="0.25">
      <c r="A105" s="10"/>
      <c r="B105" s="10">
        <v>103</v>
      </c>
      <c r="C105" s="21" t="s">
        <v>1680</v>
      </c>
      <c r="D105" s="182" t="s">
        <v>2494</v>
      </c>
      <c r="E105" s="21" t="s">
        <v>2365</v>
      </c>
      <c r="F105" s="237" t="s">
        <v>31</v>
      </c>
      <c r="G105" s="23">
        <v>34</v>
      </c>
      <c r="H105" s="23">
        <v>34</v>
      </c>
      <c r="J105" s="23">
        <v>2</v>
      </c>
      <c r="K105" s="23">
        <f t="shared" si="4"/>
        <v>17</v>
      </c>
      <c r="L105" s="5">
        <v>1635.515755668408</v>
      </c>
      <c r="M105" s="102">
        <v>3.3446129972769079</v>
      </c>
      <c r="N105" s="27">
        <v>39.9712099390022</v>
      </c>
      <c r="O105" s="103">
        <f t="shared" si="5"/>
        <v>96.206809156965178</v>
      </c>
      <c r="P105" s="102"/>
      <c r="Q105" s="102">
        <v>6</v>
      </c>
      <c r="R105" s="102">
        <v>22.306858164960794</v>
      </c>
      <c r="S105" s="103" t="s">
        <v>2458</v>
      </c>
      <c r="T105" s="1" t="s">
        <v>29</v>
      </c>
      <c r="V105" s="91" t="s">
        <v>996</v>
      </c>
      <c r="W105" s="3" t="s">
        <v>29</v>
      </c>
      <c r="X105" s="10"/>
      <c r="Y105" s="25">
        <v>0</v>
      </c>
      <c r="Z105" s="25">
        <v>0</v>
      </c>
      <c r="AA105" s="25">
        <v>1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10"/>
    </row>
    <row r="106" spans="1:33" x14ac:dyDescent="0.25">
      <c r="A106" s="10"/>
      <c r="B106" s="10">
        <v>104</v>
      </c>
      <c r="C106" s="21" t="s">
        <v>21</v>
      </c>
      <c r="D106" s="182" t="s">
        <v>829</v>
      </c>
      <c r="E106" s="21" t="s">
        <v>2011</v>
      </c>
      <c r="F106" s="237" t="s">
        <v>2463</v>
      </c>
      <c r="G106" s="23" t="s">
        <v>2118</v>
      </c>
      <c r="H106" s="23">
        <v>33</v>
      </c>
      <c r="I106" s="23" t="s">
        <v>2509</v>
      </c>
      <c r="J106" s="23">
        <v>2</v>
      </c>
      <c r="K106" s="23">
        <f t="shared" si="4"/>
        <v>16.5</v>
      </c>
      <c r="L106" s="5">
        <v>1099.7421982175615</v>
      </c>
      <c r="M106" s="102">
        <v>2.2489615505471607</v>
      </c>
      <c r="N106" s="26">
        <v>37.197087667937431</v>
      </c>
      <c r="O106" s="103">
        <f t="shared" si="5"/>
        <v>66.65104231621585</v>
      </c>
      <c r="P106" s="103">
        <v>11.3</v>
      </c>
      <c r="Q106" s="102">
        <v>5.67</v>
      </c>
      <c r="R106" s="103">
        <v>21.259071455853629</v>
      </c>
      <c r="S106" s="103" t="s">
        <v>2458</v>
      </c>
      <c r="T106" s="1" t="s">
        <v>29</v>
      </c>
      <c r="U106" t="s">
        <v>999</v>
      </c>
      <c r="V106" s="91" t="s">
        <v>1000</v>
      </c>
      <c r="W106" t="s">
        <v>29</v>
      </c>
      <c r="X106" s="10"/>
      <c r="Y106" s="25">
        <v>1</v>
      </c>
      <c r="Z106" s="25">
        <v>0</v>
      </c>
      <c r="AA106" s="25">
        <v>1</v>
      </c>
      <c r="AB106" s="25">
        <v>1</v>
      </c>
      <c r="AC106" s="24">
        <v>1</v>
      </c>
      <c r="AD106" s="24">
        <v>1</v>
      </c>
      <c r="AE106" s="25">
        <v>0</v>
      </c>
      <c r="AF106" s="25">
        <v>0</v>
      </c>
      <c r="AG106" s="10"/>
    </row>
    <row r="107" spans="1:33" x14ac:dyDescent="0.25">
      <c r="A107" s="10"/>
      <c r="B107" s="10">
        <v>105</v>
      </c>
      <c r="C107" s="21" t="s">
        <v>716</v>
      </c>
      <c r="D107" s="182" t="s">
        <v>827</v>
      </c>
      <c r="E107" s="21" t="s">
        <v>2012</v>
      </c>
      <c r="F107" s="237" t="s">
        <v>30</v>
      </c>
      <c r="G107" s="23">
        <v>34</v>
      </c>
      <c r="H107" s="23">
        <v>34</v>
      </c>
      <c r="J107" s="23">
        <v>2</v>
      </c>
      <c r="K107" s="23">
        <f t="shared" si="4"/>
        <v>17</v>
      </c>
      <c r="L107" s="5">
        <v>1011.4164962210205</v>
      </c>
      <c r="M107" s="102">
        <v>2.0683363930900214</v>
      </c>
      <c r="N107" s="27">
        <v>39.330955806506132</v>
      </c>
      <c r="O107" s="103">
        <f t="shared" si="5"/>
        <v>59.495088013001201</v>
      </c>
      <c r="P107" s="103">
        <v>42.042333333333332</v>
      </c>
      <c r="Q107" s="102">
        <v>5.6</v>
      </c>
      <c r="R107" s="103">
        <v>27.94</v>
      </c>
      <c r="S107" s="103" t="s">
        <v>2458</v>
      </c>
      <c r="T107" s="1" t="s">
        <v>29</v>
      </c>
      <c r="U107" t="s">
        <v>29</v>
      </c>
      <c r="V107" s="91" t="s">
        <v>2021</v>
      </c>
      <c r="W107" t="s">
        <v>29</v>
      </c>
      <c r="X107" s="10"/>
      <c r="Y107" s="25">
        <v>1</v>
      </c>
      <c r="Z107" s="25">
        <v>0</v>
      </c>
      <c r="AA107" s="25">
        <v>1</v>
      </c>
      <c r="AB107" s="25">
        <v>0</v>
      </c>
      <c r="AC107" s="24">
        <v>1</v>
      </c>
      <c r="AD107" s="24">
        <v>1</v>
      </c>
      <c r="AE107" s="25">
        <v>0</v>
      </c>
      <c r="AF107" s="25">
        <v>0</v>
      </c>
      <c r="AG107" s="10"/>
    </row>
    <row r="108" spans="1:33" x14ac:dyDescent="0.25">
      <c r="A108" s="10"/>
      <c r="B108" s="10">
        <v>106</v>
      </c>
      <c r="C108" s="21" t="s">
        <v>1010</v>
      </c>
      <c r="D108" s="182" t="s">
        <v>2523</v>
      </c>
      <c r="E108" s="21" t="s">
        <v>2038</v>
      </c>
      <c r="F108" s="237" t="s">
        <v>2463</v>
      </c>
      <c r="G108" s="23" t="s">
        <v>19</v>
      </c>
      <c r="H108" s="23">
        <v>34</v>
      </c>
      <c r="I108" s="23" t="s">
        <v>2512</v>
      </c>
      <c r="J108" s="23">
        <v>2</v>
      </c>
      <c r="K108" s="23">
        <f t="shared" si="4"/>
        <v>17</v>
      </c>
      <c r="L108" s="5">
        <v>786.79442766805221</v>
      </c>
      <c r="M108" s="102">
        <v>1.6089865596483686</v>
      </c>
      <c r="N108" s="27">
        <v>37.650484851952463</v>
      </c>
      <c r="O108" s="103">
        <f t="shared" si="5"/>
        <v>46.28202515694425</v>
      </c>
      <c r="P108" s="102">
        <v>1.9437500000000001</v>
      </c>
      <c r="Q108" s="102">
        <v>2.7020202020202015</v>
      </c>
      <c r="R108" s="103">
        <v>22.861934294260774</v>
      </c>
      <c r="S108" s="103" t="s">
        <v>29</v>
      </c>
      <c r="T108" s="1" t="s">
        <v>29</v>
      </c>
      <c r="U108" t="s">
        <v>29</v>
      </c>
      <c r="V108" s="122" t="s">
        <v>29</v>
      </c>
      <c r="W108" t="s">
        <v>29</v>
      </c>
      <c r="X108" s="10"/>
      <c r="Y108" s="25">
        <v>1</v>
      </c>
      <c r="Z108" s="25">
        <v>0</v>
      </c>
      <c r="AA108" s="25">
        <v>1</v>
      </c>
      <c r="AB108" s="25">
        <v>0</v>
      </c>
      <c r="AC108" s="24">
        <v>1</v>
      </c>
      <c r="AD108" s="24">
        <v>0</v>
      </c>
      <c r="AE108" s="25">
        <v>0</v>
      </c>
      <c r="AF108" s="25">
        <v>0</v>
      </c>
      <c r="AG108" s="10"/>
    </row>
    <row r="109" spans="1:33" x14ac:dyDescent="0.25">
      <c r="A109" s="10"/>
      <c r="B109" s="10">
        <v>107</v>
      </c>
      <c r="C109" s="34" t="s">
        <v>1976</v>
      </c>
      <c r="D109" s="1" t="s">
        <v>2495</v>
      </c>
      <c r="E109" s="21" t="s">
        <v>2013</v>
      </c>
      <c r="F109" s="237" t="s">
        <v>30</v>
      </c>
      <c r="G109" s="23" t="s">
        <v>2453</v>
      </c>
      <c r="H109" s="23">
        <v>22</v>
      </c>
      <c r="I109" s="23" t="s">
        <v>2521</v>
      </c>
      <c r="J109" s="23">
        <v>2</v>
      </c>
      <c r="K109" s="23">
        <f t="shared" si="4"/>
        <v>11</v>
      </c>
      <c r="L109" s="107">
        <v>977.99999999999966</v>
      </c>
      <c r="M109" s="102">
        <v>1.9999999999999993</v>
      </c>
      <c r="O109" s="103">
        <f t="shared" si="5"/>
        <v>88.909090909090878</v>
      </c>
      <c r="P109" s="102">
        <v>11.4</v>
      </c>
      <c r="Q109" s="102">
        <v>4.5999999999999996</v>
      </c>
      <c r="R109" s="103">
        <v>23.848588855565694</v>
      </c>
      <c r="S109" s="103" t="s">
        <v>2458</v>
      </c>
      <c r="T109" s="1" t="s">
        <v>997</v>
      </c>
      <c r="U109" t="s">
        <v>999</v>
      </c>
      <c r="V109" s="91" t="s">
        <v>993</v>
      </c>
      <c r="W109" s="3" t="s">
        <v>29</v>
      </c>
      <c r="X109" s="136"/>
      <c r="Y109" s="25">
        <v>1</v>
      </c>
      <c r="Z109" s="25">
        <v>0</v>
      </c>
      <c r="AA109" s="25">
        <v>1</v>
      </c>
      <c r="AB109" s="25">
        <v>0</v>
      </c>
      <c r="AC109" s="24">
        <v>0</v>
      </c>
      <c r="AD109" s="24">
        <v>0</v>
      </c>
      <c r="AE109" s="25">
        <v>0</v>
      </c>
      <c r="AF109" s="25">
        <v>0</v>
      </c>
      <c r="AG109" s="10"/>
    </row>
    <row r="110" spans="1:33" x14ac:dyDescent="0.25">
      <c r="A110" s="10"/>
      <c r="B110" s="10">
        <v>108</v>
      </c>
      <c r="C110" s="34" t="s">
        <v>36</v>
      </c>
      <c r="D110" s="1" t="s">
        <v>825</v>
      </c>
      <c r="E110" s="21" t="s">
        <v>2014</v>
      </c>
      <c r="F110" s="237" t="s">
        <v>2464</v>
      </c>
      <c r="G110" s="23" t="s">
        <v>2132</v>
      </c>
      <c r="J110" s="23">
        <v>2</v>
      </c>
      <c r="L110" s="5">
        <v>968.2199999999998</v>
      </c>
      <c r="M110" s="102">
        <v>1.9799999999999995</v>
      </c>
      <c r="N110" s="26"/>
      <c r="O110" s="103"/>
      <c r="P110" s="103">
        <v>5.5561644000000001</v>
      </c>
      <c r="Q110" s="102">
        <v>5.5</v>
      </c>
      <c r="R110" s="103">
        <v>24.69336987594021</v>
      </c>
      <c r="S110" s="103" t="s">
        <v>2132</v>
      </c>
      <c r="T110" s="1" t="s">
        <v>997</v>
      </c>
      <c r="U110" t="s">
        <v>999</v>
      </c>
      <c r="V110" s="122" t="s">
        <v>2025</v>
      </c>
      <c r="W110" s="3" t="s">
        <v>29</v>
      </c>
      <c r="X110" s="10"/>
      <c r="Y110" s="25">
        <v>0</v>
      </c>
      <c r="Z110" s="25">
        <v>0</v>
      </c>
      <c r="AA110" s="25">
        <v>1</v>
      </c>
      <c r="AB110" s="25">
        <v>1</v>
      </c>
      <c r="AC110" s="24">
        <v>0</v>
      </c>
      <c r="AD110" s="24">
        <v>0</v>
      </c>
      <c r="AE110" s="25">
        <v>0</v>
      </c>
      <c r="AF110" s="25">
        <v>0</v>
      </c>
      <c r="AG110" s="10"/>
    </row>
    <row r="111" spans="1:33" x14ac:dyDescent="0.25">
      <c r="A111" s="10"/>
      <c r="B111" s="10">
        <v>109</v>
      </c>
      <c r="C111" s="21" t="s">
        <v>909</v>
      </c>
      <c r="D111" s="182"/>
      <c r="E111" s="21" t="s">
        <v>2015</v>
      </c>
      <c r="F111" s="237" t="s">
        <v>842</v>
      </c>
      <c r="G111" s="23">
        <v>34</v>
      </c>
      <c r="H111" s="23">
        <v>34</v>
      </c>
      <c r="J111" s="23">
        <v>2</v>
      </c>
      <c r="K111" s="23">
        <f t="shared" si="4"/>
        <v>17</v>
      </c>
      <c r="L111" s="5">
        <v>1005.71</v>
      </c>
      <c r="M111" s="102">
        <v>2.0566666666666666</v>
      </c>
      <c r="N111" s="26"/>
      <c r="O111" s="103">
        <f t="shared" si="5"/>
        <v>59.159411764705887</v>
      </c>
      <c r="P111" s="109">
        <v>33.200000000000003</v>
      </c>
      <c r="Q111" s="103">
        <v>6.9</v>
      </c>
      <c r="R111" s="103">
        <v>23.574125017291898</v>
      </c>
      <c r="S111" s="103" t="s">
        <v>2458</v>
      </c>
      <c r="T111" s="1" t="s">
        <v>998</v>
      </c>
      <c r="U111" t="s">
        <v>999</v>
      </c>
      <c r="V111" s="91" t="s">
        <v>994</v>
      </c>
      <c r="W111" t="s">
        <v>29</v>
      </c>
      <c r="X111" s="10"/>
      <c r="Y111" s="25">
        <v>1</v>
      </c>
      <c r="Z111" s="25">
        <v>0</v>
      </c>
      <c r="AA111" s="25">
        <v>1</v>
      </c>
      <c r="AB111" s="25">
        <v>0</v>
      </c>
      <c r="AC111" s="24">
        <v>0</v>
      </c>
      <c r="AD111" s="24">
        <v>0</v>
      </c>
      <c r="AE111" s="25">
        <v>0</v>
      </c>
      <c r="AF111" s="25">
        <v>0</v>
      </c>
      <c r="AG111" s="10"/>
    </row>
    <row r="112" spans="1:33" x14ac:dyDescent="0.25">
      <c r="A112" s="10"/>
      <c r="B112" s="10">
        <v>110</v>
      </c>
      <c r="C112" s="21" t="s">
        <v>908</v>
      </c>
      <c r="D112" s="182" t="s">
        <v>2496</v>
      </c>
      <c r="E112" s="21" t="s">
        <v>2015</v>
      </c>
      <c r="F112" s="237" t="s">
        <v>842</v>
      </c>
      <c r="G112" s="23">
        <v>34</v>
      </c>
      <c r="H112" s="23">
        <v>34</v>
      </c>
      <c r="J112" s="23">
        <v>2</v>
      </c>
      <c r="K112" s="23">
        <f t="shared" si="4"/>
        <v>17</v>
      </c>
      <c r="L112" s="5">
        <v>897.29416604174935</v>
      </c>
      <c r="M112" s="102">
        <v>1.8349573947684037</v>
      </c>
      <c r="N112" s="26">
        <v>39.302105124432295</v>
      </c>
      <c r="O112" s="103">
        <f t="shared" si="5"/>
        <v>52.782009767161725</v>
      </c>
      <c r="P112" s="109">
        <v>41.8</v>
      </c>
      <c r="Q112" s="103">
        <v>7.6007546072935863</v>
      </c>
      <c r="R112" s="103">
        <v>25.225051921156506</v>
      </c>
      <c r="S112" s="103" t="s">
        <v>2458</v>
      </c>
      <c r="T112" s="1" t="s">
        <v>29</v>
      </c>
      <c r="U112" t="s">
        <v>999</v>
      </c>
      <c r="V112" s="91" t="s">
        <v>29</v>
      </c>
      <c r="W112" t="s">
        <v>29</v>
      </c>
      <c r="X112" s="10"/>
      <c r="Y112" s="25">
        <v>1</v>
      </c>
      <c r="Z112" s="25">
        <v>0</v>
      </c>
      <c r="AA112" s="25">
        <v>1</v>
      </c>
      <c r="AB112" s="25">
        <v>0</v>
      </c>
      <c r="AC112" s="24">
        <v>0</v>
      </c>
      <c r="AD112" s="24">
        <v>0</v>
      </c>
      <c r="AE112" s="25">
        <v>0</v>
      </c>
      <c r="AF112" s="25">
        <v>0</v>
      </c>
      <c r="AG112" s="10"/>
    </row>
    <row r="113" spans="1:33" x14ac:dyDescent="0.25">
      <c r="A113" s="10"/>
      <c r="B113" s="10">
        <v>111</v>
      </c>
      <c r="C113" s="21" t="s">
        <v>717</v>
      </c>
      <c r="D113" s="182" t="s">
        <v>2060</v>
      </c>
      <c r="E113" s="21" t="s">
        <v>2015</v>
      </c>
      <c r="F113" s="237" t="s">
        <v>842</v>
      </c>
      <c r="G113" s="23" t="s">
        <v>2132</v>
      </c>
      <c r="J113" s="23">
        <v>2</v>
      </c>
      <c r="L113" s="5">
        <v>863.56371988287481</v>
      </c>
      <c r="M113" s="102">
        <v>1.7659789772655927</v>
      </c>
      <c r="N113" s="26">
        <v>38.681418494621632</v>
      </c>
      <c r="O113" s="103"/>
      <c r="P113" s="109">
        <v>27.943000000000001</v>
      </c>
      <c r="Q113" s="103">
        <v>4.5</v>
      </c>
      <c r="R113" s="103">
        <v>22.58</v>
      </c>
      <c r="S113" s="103" t="s">
        <v>2132</v>
      </c>
      <c r="T113" s="1" t="s">
        <v>29</v>
      </c>
      <c r="U113" t="s">
        <v>999</v>
      </c>
      <c r="V113" s="91" t="s">
        <v>2024</v>
      </c>
      <c r="W113" t="s">
        <v>29</v>
      </c>
      <c r="X113" s="10"/>
      <c r="Y113" s="25">
        <v>0</v>
      </c>
      <c r="Z113" s="25">
        <v>0</v>
      </c>
      <c r="AA113" s="25">
        <v>1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10"/>
    </row>
    <row r="114" spans="1:33" x14ac:dyDescent="0.25">
      <c r="A114" s="10"/>
      <c r="B114" s="10">
        <v>112</v>
      </c>
      <c r="C114" s="21" t="s">
        <v>2005</v>
      </c>
      <c r="D114" s="182" t="s">
        <v>2065</v>
      </c>
      <c r="E114" s="21" t="s">
        <v>2015</v>
      </c>
      <c r="F114" s="237" t="s">
        <v>842</v>
      </c>
      <c r="G114" s="23">
        <v>34</v>
      </c>
      <c r="H114" s="23">
        <v>34</v>
      </c>
      <c r="J114" s="23">
        <v>2</v>
      </c>
      <c r="K114" s="23">
        <f t="shared" si="4"/>
        <v>17</v>
      </c>
      <c r="L114" s="5">
        <v>870.82262518561095</v>
      </c>
      <c r="M114" s="102">
        <v>1.7808233643877525</v>
      </c>
      <c r="N114" s="26">
        <v>38.914040830432164</v>
      </c>
      <c r="O114" s="103">
        <f t="shared" si="5"/>
        <v>51.224860305035939</v>
      </c>
      <c r="P114" s="109">
        <v>29.8</v>
      </c>
      <c r="Q114" s="103">
        <v>7.63</v>
      </c>
      <c r="R114" s="103">
        <v>22.765727838734968</v>
      </c>
      <c r="S114" s="103" t="s">
        <v>2458</v>
      </c>
      <c r="T114" s="1" t="s">
        <v>29</v>
      </c>
      <c r="U114" t="s">
        <v>999</v>
      </c>
      <c r="V114" t="s">
        <v>29</v>
      </c>
      <c r="W114" t="s">
        <v>29</v>
      </c>
      <c r="X114" s="10"/>
      <c r="Y114" s="25">
        <v>1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10"/>
    </row>
    <row r="115" spans="1:33" x14ac:dyDescent="0.25">
      <c r="A115" s="10"/>
      <c r="B115" s="10">
        <v>113</v>
      </c>
      <c r="C115" s="34" t="s">
        <v>1974</v>
      </c>
      <c r="D115" s="1" t="s">
        <v>2061</v>
      </c>
      <c r="E115" s="21" t="s">
        <v>2016</v>
      </c>
      <c r="F115" s="237" t="s">
        <v>2464</v>
      </c>
      <c r="G115" s="23">
        <v>32</v>
      </c>
      <c r="H115" s="23">
        <v>32</v>
      </c>
      <c r="J115" s="23">
        <v>2</v>
      </c>
      <c r="K115" s="23">
        <f t="shared" si="4"/>
        <v>16</v>
      </c>
      <c r="L115" s="5">
        <v>1417.6786108636206</v>
      </c>
      <c r="M115" s="102">
        <v>2.8991382635247867</v>
      </c>
      <c r="N115" s="26">
        <v>40.892307991621941</v>
      </c>
      <c r="O115" s="103">
        <f t="shared" si="5"/>
        <v>88.60491317897629</v>
      </c>
      <c r="P115" s="142">
        <v>13.558693563880885</v>
      </c>
      <c r="Q115" s="103">
        <v>4.33</v>
      </c>
      <c r="R115" s="103">
        <v>25.743400755104812</v>
      </c>
      <c r="S115" s="103" t="s">
        <v>2458</v>
      </c>
      <c r="T115" s="1" t="s">
        <v>29</v>
      </c>
      <c r="U115" t="s">
        <v>29</v>
      </c>
      <c r="V115" t="s">
        <v>29</v>
      </c>
      <c r="W115" t="s">
        <v>29</v>
      </c>
      <c r="X115" s="10"/>
      <c r="Y115" s="25">
        <v>0</v>
      </c>
      <c r="Z115" s="25">
        <v>0</v>
      </c>
      <c r="AA115" s="25">
        <v>1</v>
      </c>
      <c r="AB115" s="25">
        <v>1</v>
      </c>
      <c r="AC115" s="24">
        <v>1</v>
      </c>
      <c r="AD115" s="24">
        <v>0</v>
      </c>
      <c r="AE115" s="25">
        <v>0</v>
      </c>
      <c r="AF115" s="25">
        <v>0</v>
      </c>
      <c r="AG115" s="10"/>
    </row>
    <row r="116" spans="1:33" x14ac:dyDescent="0.25">
      <c r="A116" s="10"/>
      <c r="B116" s="10">
        <v>114</v>
      </c>
      <c r="C116" s="34" t="s">
        <v>718</v>
      </c>
      <c r="D116" s="1" t="s">
        <v>2062</v>
      </c>
      <c r="E116" s="21" t="s">
        <v>2016</v>
      </c>
      <c r="F116" s="237" t="s">
        <v>842</v>
      </c>
      <c r="G116" s="23">
        <v>32</v>
      </c>
      <c r="H116" s="23">
        <v>32</v>
      </c>
      <c r="J116" s="23">
        <v>2</v>
      </c>
      <c r="K116" s="23">
        <f t="shared" si="4"/>
        <v>16</v>
      </c>
      <c r="L116" s="5">
        <v>1437.5417921109813</v>
      </c>
      <c r="M116" s="102">
        <v>2.9397582660756263</v>
      </c>
      <c r="N116" s="26">
        <v>40.553176707868609</v>
      </c>
      <c r="O116" s="103">
        <f t="shared" si="5"/>
        <v>89.846362006936332</v>
      </c>
      <c r="P116" s="109">
        <v>7.9622222222222234</v>
      </c>
      <c r="Q116" s="103">
        <v>3.4</v>
      </c>
      <c r="R116" s="103">
        <v>24.705627950087912</v>
      </c>
      <c r="S116" s="103" t="s">
        <v>2458</v>
      </c>
      <c r="T116" s="1" t="s">
        <v>29</v>
      </c>
      <c r="U116" t="s">
        <v>29</v>
      </c>
      <c r="V116" s="99" t="s">
        <v>29</v>
      </c>
      <c r="W116" t="s">
        <v>29</v>
      </c>
      <c r="X116" s="10"/>
      <c r="Y116" s="25">
        <v>1</v>
      </c>
      <c r="Z116" s="25">
        <v>0</v>
      </c>
      <c r="AA116" s="25">
        <v>0</v>
      </c>
      <c r="AB116" s="25">
        <v>0</v>
      </c>
      <c r="AC116" s="24">
        <v>0</v>
      </c>
      <c r="AD116" s="24">
        <v>0</v>
      </c>
      <c r="AE116" s="25">
        <v>0</v>
      </c>
      <c r="AF116" s="25">
        <v>0</v>
      </c>
      <c r="AG116" s="10"/>
    </row>
    <row r="117" spans="1:33" x14ac:dyDescent="0.25">
      <c r="A117" s="10"/>
      <c r="B117" s="10">
        <v>115</v>
      </c>
      <c r="C117" s="34" t="s">
        <v>2473</v>
      </c>
      <c r="D117" s="1" t="s">
        <v>2063</v>
      </c>
      <c r="E117" s="21" t="s">
        <v>2016</v>
      </c>
      <c r="F117" s="237" t="s">
        <v>842</v>
      </c>
      <c r="G117" s="23" t="s">
        <v>2454</v>
      </c>
      <c r="H117" s="23">
        <v>32</v>
      </c>
      <c r="I117" s="23" t="s">
        <v>2520</v>
      </c>
      <c r="J117" s="23">
        <v>2</v>
      </c>
      <c r="K117" s="23">
        <f t="shared" si="4"/>
        <v>16</v>
      </c>
      <c r="L117" s="5">
        <v>1625.3917366625096</v>
      </c>
      <c r="M117" s="102">
        <v>3.3239094819274224</v>
      </c>
      <c r="N117" s="26">
        <v>41.569265490750624</v>
      </c>
      <c r="O117" s="103">
        <f t="shared" si="5"/>
        <v>101.58698354140685</v>
      </c>
      <c r="P117" s="109">
        <v>10.535714285714286</v>
      </c>
      <c r="Q117" s="103">
        <v>4.4508670520231215</v>
      </c>
      <c r="R117" s="103">
        <v>25.934915805085478</v>
      </c>
      <c r="S117" s="103" t="s">
        <v>2458</v>
      </c>
      <c r="T117" s="1" t="s">
        <v>29</v>
      </c>
      <c r="U117" t="s">
        <v>29</v>
      </c>
      <c r="V117" s="99" t="s">
        <v>29</v>
      </c>
      <c r="W117" t="s">
        <v>29</v>
      </c>
      <c r="X117" s="10"/>
      <c r="Y117" s="25">
        <v>0</v>
      </c>
      <c r="Z117" s="25">
        <v>0</v>
      </c>
      <c r="AA117" s="25">
        <v>1</v>
      </c>
      <c r="AB117" s="25">
        <v>0</v>
      </c>
      <c r="AC117" s="24">
        <v>1</v>
      </c>
      <c r="AD117" s="24">
        <v>0</v>
      </c>
      <c r="AE117" s="25">
        <v>0</v>
      </c>
      <c r="AF117" s="25">
        <v>0</v>
      </c>
      <c r="AG117" s="10"/>
    </row>
    <row r="118" spans="1:33" x14ac:dyDescent="0.25">
      <c r="A118" s="10"/>
      <c r="B118" s="10">
        <v>116</v>
      </c>
      <c r="C118" s="34" t="s">
        <v>2474</v>
      </c>
      <c r="D118" s="1"/>
      <c r="E118" s="21" t="s">
        <v>2016</v>
      </c>
      <c r="F118" s="237" t="s">
        <v>842</v>
      </c>
      <c r="G118" s="23" t="s">
        <v>2132</v>
      </c>
      <c r="J118" s="23">
        <v>2</v>
      </c>
      <c r="L118" s="5">
        <v>1460.9958236013667</v>
      </c>
      <c r="M118" s="102">
        <v>2.9877215206571917</v>
      </c>
      <c r="N118" s="26">
        <v>40.694856200304621</v>
      </c>
      <c r="O118" s="103"/>
      <c r="P118" s="109">
        <v>11.339230769230699</v>
      </c>
      <c r="Q118" s="103">
        <v>3.25</v>
      </c>
      <c r="S118" s="103" t="s">
        <v>2132</v>
      </c>
      <c r="T118" s="1" t="s">
        <v>29</v>
      </c>
      <c r="U118" t="s">
        <v>29</v>
      </c>
      <c r="V118" s="99" t="s">
        <v>29</v>
      </c>
      <c r="W118" t="s">
        <v>2132</v>
      </c>
      <c r="X118" s="10"/>
      <c r="Y118" s="25">
        <v>0</v>
      </c>
      <c r="Z118" s="25">
        <v>0</v>
      </c>
      <c r="AA118" s="25">
        <v>1</v>
      </c>
      <c r="AB118" s="25">
        <v>0</v>
      </c>
      <c r="AC118" s="24">
        <v>0</v>
      </c>
      <c r="AD118" s="24">
        <v>0</v>
      </c>
      <c r="AE118" s="25">
        <v>0</v>
      </c>
      <c r="AF118" s="25">
        <v>0</v>
      </c>
      <c r="AG118" s="10"/>
    </row>
    <row r="119" spans="1:33" x14ac:dyDescent="0.25">
      <c r="A119" s="10"/>
      <c r="B119" s="10">
        <v>117</v>
      </c>
      <c r="C119" s="21" t="s">
        <v>1975</v>
      </c>
      <c r="D119" s="182" t="s">
        <v>2360</v>
      </c>
      <c r="E119" s="21" t="s">
        <v>2016</v>
      </c>
      <c r="F119" s="237" t="s">
        <v>842</v>
      </c>
      <c r="G119" s="23" t="s">
        <v>2132</v>
      </c>
      <c r="J119" s="23">
        <v>2</v>
      </c>
      <c r="L119" s="5">
        <v>1441.5834007140904</v>
      </c>
      <c r="M119" s="102">
        <v>2.9480233143437431</v>
      </c>
      <c r="N119" s="26">
        <v>41.653509968184558</v>
      </c>
      <c r="O119" s="103"/>
      <c r="P119" s="109">
        <v>20.128</v>
      </c>
      <c r="Q119" s="102">
        <v>4.6500000000000004</v>
      </c>
      <c r="R119" s="103">
        <v>25.109148003511979</v>
      </c>
      <c r="S119" s="103" t="s">
        <v>2132</v>
      </c>
      <c r="T119" s="1" t="s">
        <v>29</v>
      </c>
      <c r="U119" t="s">
        <v>999</v>
      </c>
      <c r="V119" s="99" t="s">
        <v>29</v>
      </c>
      <c r="W119" t="s">
        <v>29</v>
      </c>
      <c r="X119" s="10"/>
      <c r="Y119" s="25">
        <v>0</v>
      </c>
      <c r="Z119" s="25">
        <v>0</v>
      </c>
      <c r="AA119" s="25">
        <v>0</v>
      </c>
      <c r="AB119" s="25">
        <v>0</v>
      </c>
      <c r="AC119" s="24">
        <v>1</v>
      </c>
      <c r="AD119" s="24">
        <v>0</v>
      </c>
      <c r="AE119" s="25">
        <v>0</v>
      </c>
      <c r="AF119" s="25">
        <v>0</v>
      </c>
      <c r="AG119" s="10"/>
    </row>
    <row r="120" spans="1:33" x14ac:dyDescent="0.25">
      <c r="A120" s="10"/>
      <c r="B120" s="10">
        <v>118</v>
      </c>
      <c r="C120" s="34" t="s">
        <v>2017</v>
      </c>
      <c r="D120" s="1" t="s">
        <v>2064</v>
      </c>
      <c r="E120" s="21" t="s">
        <v>2016</v>
      </c>
      <c r="F120" s="237" t="s">
        <v>842</v>
      </c>
      <c r="G120" s="23">
        <v>32</v>
      </c>
      <c r="H120" s="23">
        <v>32</v>
      </c>
      <c r="J120" s="23">
        <v>2</v>
      </c>
      <c r="K120" s="23">
        <f t="shared" si="4"/>
        <v>16</v>
      </c>
      <c r="L120" s="5">
        <v>1349.3794158755222</v>
      </c>
      <c r="M120" s="102">
        <v>2.7594671081299023</v>
      </c>
      <c r="N120" s="26">
        <v>41.134062184662902</v>
      </c>
      <c r="O120" s="103">
        <f t="shared" si="5"/>
        <v>84.336213492220139</v>
      </c>
      <c r="P120" s="109">
        <v>15.27051282051282</v>
      </c>
      <c r="Q120" s="103">
        <v>4.6100000000000003</v>
      </c>
      <c r="R120" s="103">
        <v>32.184005452088115</v>
      </c>
      <c r="S120" s="103" t="s">
        <v>2456</v>
      </c>
      <c r="T120" s="1" t="s">
        <v>29</v>
      </c>
      <c r="U120" t="s">
        <v>29</v>
      </c>
      <c r="V120" s="99" t="s">
        <v>29</v>
      </c>
      <c r="W120" t="s">
        <v>29</v>
      </c>
      <c r="X120" s="10"/>
      <c r="Y120" s="25">
        <v>0</v>
      </c>
      <c r="Z120" s="25">
        <v>0</v>
      </c>
      <c r="AA120" s="25">
        <v>0</v>
      </c>
      <c r="AB120" s="25">
        <v>1</v>
      </c>
      <c r="AC120" s="24">
        <v>1</v>
      </c>
      <c r="AD120" s="24">
        <v>0</v>
      </c>
      <c r="AE120" s="25">
        <v>0</v>
      </c>
      <c r="AF120" s="25">
        <v>0</v>
      </c>
      <c r="AG120" s="10"/>
    </row>
    <row r="121" spans="1:33" x14ac:dyDescent="0.25">
      <c r="A121" s="10"/>
      <c r="B121" s="10">
        <v>119</v>
      </c>
      <c r="C121" s="29" t="s">
        <v>25</v>
      </c>
      <c r="D121" s="239" t="s">
        <v>828</v>
      </c>
      <c r="E121" s="29" t="s">
        <v>719</v>
      </c>
      <c r="F121" s="238" t="s">
        <v>2463</v>
      </c>
      <c r="G121" s="38">
        <v>34</v>
      </c>
      <c r="H121" s="38">
        <v>34</v>
      </c>
      <c r="I121" s="38"/>
      <c r="J121" s="38">
        <v>2</v>
      </c>
      <c r="K121" s="23">
        <f t="shared" si="4"/>
        <v>17</v>
      </c>
      <c r="L121" s="120">
        <v>1133.6181399303589</v>
      </c>
      <c r="M121" s="108">
        <v>2.318237504970059</v>
      </c>
      <c r="N121" s="67">
        <v>39.523129600053494</v>
      </c>
      <c r="O121" s="109">
        <f>M121*978/H121</f>
        <v>66.683419995903463</v>
      </c>
      <c r="P121" s="109">
        <v>8</v>
      </c>
      <c r="Q121" s="109">
        <v>5.8000000000000007</v>
      </c>
      <c r="R121" s="109">
        <v>20.6</v>
      </c>
      <c r="S121" s="103" t="s">
        <v>2458</v>
      </c>
      <c r="T121" s="121" t="s">
        <v>29</v>
      </c>
      <c r="U121" s="39" t="s">
        <v>999</v>
      </c>
      <c r="V121" s="122" t="s">
        <v>29</v>
      </c>
      <c r="W121" t="s">
        <v>29</v>
      </c>
      <c r="X121" s="10"/>
      <c r="Y121" s="25">
        <v>1</v>
      </c>
      <c r="Z121" s="25">
        <v>1</v>
      </c>
      <c r="AA121" s="25">
        <v>1</v>
      </c>
      <c r="AB121" s="25">
        <v>1</v>
      </c>
      <c r="AC121" s="24">
        <v>1</v>
      </c>
      <c r="AD121" s="24">
        <v>1</v>
      </c>
      <c r="AE121" s="25">
        <v>0</v>
      </c>
      <c r="AF121" s="25">
        <v>0</v>
      </c>
      <c r="AG121" s="10"/>
    </row>
    <row r="122" spans="1:33" x14ac:dyDescent="0.25">
      <c r="A122" s="10"/>
      <c r="B122" s="10"/>
      <c r="C122" s="10"/>
      <c r="D122" s="10"/>
      <c r="E122" s="10"/>
      <c r="F122" s="10"/>
      <c r="G122" s="43"/>
      <c r="H122" s="43"/>
      <c r="I122" s="43"/>
      <c r="J122" s="43"/>
      <c r="K122" s="43"/>
      <c r="L122" s="131"/>
      <c r="M122" s="131"/>
      <c r="N122" s="43"/>
      <c r="O122" s="131"/>
      <c r="P122" s="132"/>
      <c r="Q122" s="132"/>
      <c r="R122" s="132"/>
      <c r="S122" s="132"/>
      <c r="T122" s="10"/>
      <c r="U122" s="10"/>
      <c r="V122" s="130"/>
      <c r="W122" s="10"/>
      <c r="X122" s="10"/>
      <c r="Y122" s="10"/>
      <c r="Z122" s="10"/>
      <c r="AA122" s="131"/>
      <c r="AB122" s="10"/>
      <c r="AC122" s="132"/>
      <c r="AD122" s="132"/>
      <c r="AE122" s="10"/>
      <c r="AF122" s="10"/>
      <c r="AG122" s="10"/>
    </row>
    <row r="123" spans="1:33" x14ac:dyDescent="0.25">
      <c r="A123" s="10"/>
      <c r="B123" s="10"/>
      <c r="C123" s="185" t="s">
        <v>2101</v>
      </c>
      <c r="D123" s="10"/>
      <c r="E123" s="10"/>
      <c r="F123" s="10"/>
      <c r="G123" s="43"/>
      <c r="H123" s="199">
        <f t="shared" ref="H123:P123" si="6">MIN(H2:H121)</f>
        <v>16</v>
      </c>
      <c r="I123" s="199"/>
      <c r="J123" s="199">
        <f t="shared" si="6"/>
        <v>2</v>
      </c>
      <c r="K123" s="199">
        <f t="shared" si="6"/>
        <v>8</v>
      </c>
      <c r="L123" s="211">
        <f t="shared" si="6"/>
        <v>634.78211386300723</v>
      </c>
      <c r="M123" s="189">
        <f t="shared" si="6"/>
        <v>1.2981229322351886</v>
      </c>
      <c r="N123" s="197">
        <f t="shared" si="6"/>
        <v>37.197087667937431</v>
      </c>
      <c r="O123" s="189">
        <f t="shared" si="6"/>
        <v>37.340124344882781</v>
      </c>
      <c r="P123" s="189">
        <f t="shared" si="6"/>
        <v>0.93</v>
      </c>
      <c r="Q123" s="189">
        <f t="shared" ref="Q123:R123" si="7">MIN(Q2:Q121)</f>
        <v>2.5</v>
      </c>
      <c r="R123" s="189">
        <f t="shared" si="7"/>
        <v>16.477950341106194</v>
      </c>
      <c r="S123" s="132"/>
      <c r="T123" s="10"/>
      <c r="U123" s="10"/>
      <c r="V123" s="130"/>
      <c r="W123" s="10"/>
      <c r="X123" s="10"/>
      <c r="Y123" s="10"/>
      <c r="Z123" s="10"/>
      <c r="AA123" s="131"/>
      <c r="AB123" s="10"/>
      <c r="AC123" s="132"/>
      <c r="AD123" s="132"/>
      <c r="AE123" s="10"/>
      <c r="AF123" s="10"/>
      <c r="AG123" s="10"/>
    </row>
    <row r="124" spans="1:33" x14ac:dyDescent="0.25">
      <c r="A124" s="10"/>
      <c r="B124" s="10"/>
      <c r="C124" t="s">
        <v>2102</v>
      </c>
      <c r="D124" s="10"/>
      <c r="E124" s="10"/>
      <c r="F124" s="10"/>
      <c r="G124" s="43"/>
      <c r="H124" s="199">
        <f t="shared" ref="H124:P124" si="8">MAX(H2:H121)</f>
        <v>80</v>
      </c>
      <c r="I124" s="199"/>
      <c r="J124" s="199">
        <f t="shared" si="8"/>
        <v>8</v>
      </c>
      <c r="K124" s="199">
        <f t="shared" si="8"/>
        <v>17</v>
      </c>
      <c r="L124" s="211">
        <f t="shared" si="8"/>
        <v>1739.229256784432</v>
      </c>
      <c r="M124" s="189">
        <f t="shared" si="8"/>
        <v>6.4271473800007639</v>
      </c>
      <c r="N124" s="197">
        <f t="shared" si="8"/>
        <v>41.653509968184558</v>
      </c>
      <c r="O124" s="189">
        <f t="shared" si="8"/>
        <v>113.69250000000001</v>
      </c>
      <c r="P124" s="189">
        <f t="shared" si="8"/>
        <v>42.042333333333332</v>
      </c>
      <c r="Q124" s="189">
        <f t="shared" ref="Q124:R124" si="9">MAX(Q2:Q121)</f>
        <v>7.63</v>
      </c>
      <c r="R124" s="189">
        <f t="shared" si="9"/>
        <v>37.43</v>
      </c>
      <c r="S124" s="132"/>
      <c r="T124" s="10"/>
      <c r="U124" s="10"/>
      <c r="V124" s="130"/>
      <c r="W124" s="10"/>
      <c r="X124" s="10"/>
      <c r="Y124" s="10"/>
      <c r="Z124" s="10"/>
      <c r="AA124" s="131"/>
      <c r="AB124" s="10"/>
      <c r="AC124" s="132"/>
      <c r="AD124" s="132"/>
      <c r="AE124" s="10"/>
      <c r="AF124" s="10"/>
      <c r="AG124" s="10"/>
    </row>
    <row r="125" spans="1:33" x14ac:dyDescent="0.25">
      <c r="A125" s="10"/>
      <c r="B125" s="10"/>
      <c r="C125" s="210"/>
      <c r="D125" s="10"/>
      <c r="E125" s="10"/>
      <c r="F125" s="10"/>
      <c r="G125" s="43"/>
      <c r="H125" s="43"/>
      <c r="I125" s="43"/>
      <c r="J125" s="43"/>
      <c r="K125" s="43"/>
      <c r="L125" s="132"/>
      <c r="M125" s="132"/>
      <c r="N125" s="132"/>
      <c r="O125" s="132"/>
      <c r="P125" s="132"/>
      <c r="Q125" s="132"/>
      <c r="R125" s="132"/>
      <c r="S125" s="132"/>
      <c r="T125" s="10"/>
      <c r="U125" s="10"/>
      <c r="V125" s="130"/>
      <c r="W125" s="10"/>
      <c r="X125" s="10"/>
      <c r="Y125" s="10"/>
      <c r="Z125" s="10"/>
      <c r="AA125" s="131"/>
      <c r="AB125" s="10"/>
      <c r="AC125" s="132"/>
      <c r="AD125" s="132"/>
      <c r="AE125" s="10"/>
      <c r="AF125" s="10"/>
      <c r="AG125" s="10"/>
    </row>
    <row r="126" spans="1:33" x14ac:dyDescent="0.25">
      <c r="A126" s="10"/>
      <c r="B126" s="185"/>
      <c r="C126" s="186"/>
      <c r="D126" s="185"/>
      <c r="E126" s="185"/>
      <c r="F126" s="185"/>
      <c r="G126" s="187"/>
      <c r="H126" s="187"/>
      <c r="I126" s="187"/>
      <c r="J126" s="187"/>
      <c r="K126" s="187"/>
      <c r="L126" s="189"/>
      <c r="M126" s="189"/>
      <c r="N126" s="189"/>
      <c r="O126" s="189"/>
      <c r="P126" s="189"/>
      <c r="Q126" s="189"/>
      <c r="R126" s="189"/>
      <c r="S126" s="189"/>
      <c r="T126" s="185"/>
      <c r="U126" s="185"/>
      <c r="V126" s="190"/>
      <c r="W126" s="185"/>
      <c r="X126" s="185"/>
      <c r="Y126" s="185"/>
      <c r="Z126" s="185"/>
      <c r="AA126" s="188"/>
      <c r="AB126" s="185"/>
      <c r="AC126" s="189"/>
      <c r="AD126" s="189"/>
      <c r="AE126" s="185"/>
      <c r="AF126" s="185"/>
      <c r="AG126" s="10"/>
    </row>
    <row r="127" spans="1:33" x14ac:dyDescent="0.25">
      <c r="A127" s="10"/>
      <c r="B127" s="185"/>
      <c r="C127" s="215" t="s">
        <v>2507</v>
      </c>
      <c r="D127" s="185"/>
      <c r="E127" s="185"/>
      <c r="F127" s="185"/>
      <c r="G127" s="187"/>
      <c r="H127" s="187"/>
      <c r="I127" s="187"/>
      <c r="J127" s="187"/>
      <c r="K127" s="187"/>
      <c r="L127" s="189"/>
      <c r="M127" s="189"/>
      <c r="N127" s="189"/>
      <c r="O127" s="189"/>
      <c r="P127" s="189"/>
      <c r="Q127" s="189"/>
      <c r="R127" s="189"/>
      <c r="S127" s="189"/>
      <c r="T127" s="185"/>
      <c r="U127" s="185"/>
      <c r="V127" s="190"/>
      <c r="W127" s="185"/>
      <c r="X127" s="185"/>
      <c r="Y127" s="185"/>
      <c r="Z127" s="185"/>
      <c r="AA127" s="188"/>
      <c r="AB127" s="185"/>
      <c r="AC127" s="189"/>
      <c r="AD127" s="189"/>
      <c r="AE127" s="185"/>
      <c r="AF127" s="185"/>
      <c r="AG127" s="10"/>
    </row>
    <row r="128" spans="1:33" x14ac:dyDescent="0.25">
      <c r="A128" s="10"/>
      <c r="B128" s="185"/>
      <c r="C128" s="215" t="s">
        <v>2522</v>
      </c>
      <c r="D128" s="185"/>
      <c r="E128" s="185"/>
      <c r="F128" s="185"/>
      <c r="G128" s="187"/>
      <c r="H128" s="187"/>
      <c r="I128" s="187"/>
      <c r="J128" s="187"/>
      <c r="K128" s="187"/>
      <c r="L128" s="189"/>
      <c r="M128" s="189"/>
      <c r="N128" s="189"/>
      <c r="O128" s="189"/>
      <c r="P128" s="189"/>
      <c r="Q128" s="189"/>
      <c r="R128" s="189"/>
      <c r="S128" s="189"/>
      <c r="T128" s="185"/>
      <c r="U128" s="185"/>
      <c r="V128" s="190"/>
      <c r="W128" s="185"/>
      <c r="X128" s="185"/>
      <c r="Y128" s="185"/>
      <c r="Z128" s="185"/>
      <c r="AA128" s="188"/>
      <c r="AB128" s="185"/>
      <c r="AC128" s="189"/>
      <c r="AD128" s="189"/>
      <c r="AE128" s="185"/>
      <c r="AF128" s="185"/>
      <c r="AG128" s="10"/>
    </row>
    <row r="129" spans="1:33" x14ac:dyDescent="0.25">
      <c r="A129" s="10"/>
      <c r="B129" s="185"/>
      <c r="C129" s="215" t="s">
        <v>2660</v>
      </c>
      <c r="D129" s="185"/>
      <c r="E129" s="185"/>
      <c r="F129" s="185"/>
      <c r="G129" s="187"/>
      <c r="H129" s="187"/>
      <c r="I129" s="187"/>
      <c r="J129" s="187"/>
      <c r="K129" s="187"/>
      <c r="L129" s="189"/>
      <c r="M129" s="189"/>
      <c r="N129" s="189"/>
      <c r="O129" s="189"/>
      <c r="P129" s="189"/>
      <c r="Q129" s="189"/>
      <c r="R129" s="189"/>
      <c r="S129" s="189"/>
      <c r="T129" s="185"/>
      <c r="U129" s="185"/>
      <c r="V129" s="190"/>
      <c r="W129" s="185"/>
      <c r="X129" s="185"/>
      <c r="Y129" s="185"/>
      <c r="Z129" s="185"/>
      <c r="AA129" s="188"/>
      <c r="AB129" s="185"/>
      <c r="AC129" s="189"/>
      <c r="AD129" s="189"/>
      <c r="AE129" s="185"/>
      <c r="AF129" s="185"/>
      <c r="AG129" s="10"/>
    </row>
    <row r="130" spans="1:33" x14ac:dyDescent="0.25">
      <c r="A130" s="10"/>
      <c r="B130" s="185"/>
      <c r="C130" s="186"/>
      <c r="D130" s="185"/>
      <c r="E130" s="185"/>
      <c r="F130" s="185"/>
      <c r="G130" s="187"/>
      <c r="H130" s="187"/>
      <c r="I130" s="187"/>
      <c r="J130" s="187"/>
      <c r="K130" s="187"/>
      <c r="L130" s="189"/>
      <c r="M130" s="189"/>
      <c r="N130" s="189"/>
      <c r="O130" s="189"/>
      <c r="P130" s="189"/>
      <c r="Q130" s="189"/>
      <c r="R130" s="189"/>
      <c r="S130" s="189"/>
      <c r="T130" s="185"/>
      <c r="U130" s="185"/>
      <c r="V130" s="190"/>
      <c r="W130" s="185"/>
      <c r="X130" s="185"/>
      <c r="Y130" s="185"/>
      <c r="Z130" s="185"/>
      <c r="AA130" s="188"/>
      <c r="AB130" s="185"/>
      <c r="AC130" s="189"/>
      <c r="AD130" s="189"/>
      <c r="AE130" s="185"/>
      <c r="AF130" s="185"/>
      <c r="AG130" s="10"/>
    </row>
    <row r="131" spans="1:33" x14ac:dyDescent="0.25">
      <c r="A131" s="10"/>
      <c r="B131" s="185"/>
      <c r="C131" s="186" t="s">
        <v>964</v>
      </c>
      <c r="D131" s="185"/>
      <c r="E131" s="185"/>
      <c r="F131" s="185"/>
      <c r="G131" s="187"/>
      <c r="H131" s="187"/>
      <c r="I131" s="187"/>
      <c r="J131" s="187"/>
      <c r="K131" s="187"/>
      <c r="L131" s="189"/>
      <c r="M131" s="189"/>
      <c r="N131" s="189"/>
      <c r="O131" s="189"/>
      <c r="P131" s="189"/>
      <c r="Q131" s="189"/>
      <c r="R131" s="189"/>
      <c r="S131" s="189"/>
      <c r="T131" s="185"/>
      <c r="U131" s="185"/>
      <c r="V131" s="190"/>
      <c r="W131" s="185"/>
      <c r="X131" s="185"/>
      <c r="Y131" s="185"/>
      <c r="Z131" s="185"/>
      <c r="AA131" s="188"/>
      <c r="AB131" s="185"/>
      <c r="AC131" s="189"/>
      <c r="AD131" s="189"/>
      <c r="AE131" s="185"/>
      <c r="AF131" s="185"/>
      <c r="AG131" s="10"/>
    </row>
    <row r="132" spans="1:33" x14ac:dyDescent="0.25">
      <c r="A132" s="10"/>
      <c r="B132" s="185"/>
      <c r="C132" s="215" t="s">
        <v>2469</v>
      </c>
      <c r="D132" s="185"/>
      <c r="E132" s="185"/>
      <c r="F132" s="185"/>
      <c r="G132" s="187"/>
      <c r="H132" s="187"/>
      <c r="I132" s="187"/>
      <c r="J132" s="187"/>
      <c r="K132" s="187"/>
      <c r="L132" s="189"/>
      <c r="M132" s="189"/>
      <c r="N132" s="189"/>
      <c r="O132" s="189"/>
      <c r="P132" s="189"/>
      <c r="Q132" s="189"/>
      <c r="R132" s="189"/>
      <c r="S132" s="189"/>
      <c r="T132" s="185"/>
      <c r="U132" s="185"/>
      <c r="V132" s="190"/>
      <c r="W132" s="185"/>
      <c r="X132" s="185"/>
      <c r="Y132" s="185"/>
      <c r="Z132" s="185"/>
      <c r="AA132" s="188"/>
      <c r="AB132" s="185"/>
      <c r="AC132" s="189"/>
      <c r="AD132" s="189"/>
      <c r="AE132" s="185"/>
      <c r="AF132" s="185"/>
      <c r="AG132" s="10"/>
    </row>
    <row r="133" spans="1:33" x14ac:dyDescent="0.25">
      <c r="A133" s="10"/>
      <c r="B133" s="185"/>
      <c r="C133" s="185" t="s">
        <v>2103</v>
      </c>
      <c r="D133" s="185"/>
      <c r="E133" s="185"/>
      <c r="F133" s="185"/>
      <c r="G133" s="187"/>
      <c r="H133" s="187"/>
      <c r="I133" s="187"/>
      <c r="J133" s="187"/>
      <c r="K133" s="187"/>
      <c r="L133" s="188"/>
      <c r="M133" s="188"/>
      <c r="N133" s="187"/>
      <c r="O133" s="188"/>
      <c r="P133" s="189"/>
      <c r="Q133" s="189"/>
      <c r="R133" s="189"/>
      <c r="S133" s="189"/>
      <c r="T133" s="185"/>
      <c r="U133" s="185"/>
      <c r="V133" s="190"/>
      <c r="W133" s="185"/>
      <c r="X133" s="185"/>
      <c r="Y133" s="185"/>
      <c r="Z133" s="185"/>
      <c r="AA133" s="188"/>
      <c r="AB133" s="185"/>
      <c r="AC133" s="189"/>
      <c r="AD133" s="189"/>
      <c r="AE133" s="185"/>
      <c r="AF133" s="185"/>
      <c r="AG133" s="10"/>
    </row>
    <row r="134" spans="1:33" x14ac:dyDescent="0.25">
      <c r="A134" s="10"/>
      <c r="B134" s="185"/>
      <c r="C134" s="185" t="s">
        <v>2468</v>
      </c>
      <c r="D134" s="185"/>
      <c r="E134" s="185"/>
      <c r="F134" s="185"/>
      <c r="G134" s="187"/>
      <c r="H134" s="187"/>
      <c r="I134" s="187"/>
      <c r="J134" s="187"/>
      <c r="K134" s="187"/>
      <c r="L134" s="188"/>
      <c r="M134" s="188"/>
      <c r="N134" s="187"/>
      <c r="O134" s="188"/>
      <c r="P134" s="189"/>
      <c r="Q134" s="189"/>
      <c r="R134" s="189"/>
      <c r="S134" s="189"/>
      <c r="T134" s="185"/>
      <c r="U134" s="185"/>
      <c r="V134" s="190"/>
      <c r="W134" s="185"/>
      <c r="X134" s="185"/>
      <c r="Y134" s="185"/>
      <c r="Z134" s="185"/>
      <c r="AA134" s="188"/>
      <c r="AB134" s="185"/>
      <c r="AC134" s="189"/>
      <c r="AD134" s="189"/>
      <c r="AE134" s="185"/>
      <c r="AF134" s="185"/>
      <c r="AG134" s="10"/>
    </row>
    <row r="135" spans="1:33" x14ac:dyDescent="0.25">
      <c r="A135" s="10"/>
      <c r="B135" s="185"/>
      <c r="C135" s="185" t="s">
        <v>2026</v>
      </c>
      <c r="D135" s="185"/>
      <c r="E135" s="185"/>
      <c r="F135" s="185"/>
      <c r="G135" s="185"/>
      <c r="H135" s="185"/>
      <c r="I135" s="185"/>
      <c r="J135" s="185"/>
      <c r="K135" s="185"/>
      <c r="L135" s="185"/>
      <c r="M135" s="185"/>
      <c r="N135" s="185"/>
      <c r="O135" s="185"/>
      <c r="P135" s="185"/>
      <c r="Q135" s="185"/>
      <c r="R135" s="185"/>
      <c r="S135" s="185"/>
      <c r="T135" s="185"/>
      <c r="U135" s="185"/>
      <c r="V135" s="190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0"/>
    </row>
    <row r="136" spans="1:33" x14ac:dyDescent="0.25">
      <c r="A136" s="10"/>
      <c r="B136" s="185"/>
      <c r="C136" s="185" t="s">
        <v>2029</v>
      </c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85"/>
      <c r="P136" s="185"/>
      <c r="Q136" s="185"/>
      <c r="R136" s="185"/>
      <c r="S136" s="185"/>
      <c r="T136" s="185"/>
      <c r="U136" s="185"/>
      <c r="V136" s="190"/>
      <c r="W136" s="185"/>
      <c r="X136" s="185"/>
      <c r="Y136" s="185"/>
      <c r="Z136" s="185"/>
      <c r="AA136" s="185"/>
      <c r="AB136" s="185"/>
      <c r="AC136" s="185"/>
      <c r="AD136" s="185"/>
      <c r="AE136" s="185"/>
      <c r="AF136" s="185"/>
      <c r="AG136" s="10"/>
    </row>
    <row r="137" spans="1:33" x14ac:dyDescent="0.25">
      <c r="A137" s="10"/>
      <c r="B137" s="185"/>
      <c r="C137" s="185" t="s">
        <v>2411</v>
      </c>
      <c r="D137" s="185"/>
      <c r="E137" s="185"/>
      <c r="F137" s="185"/>
      <c r="G137" s="185"/>
      <c r="H137" s="185"/>
      <c r="I137" s="185"/>
      <c r="J137" s="185"/>
      <c r="K137" s="185"/>
      <c r="L137" s="185"/>
      <c r="M137" s="185"/>
      <c r="N137" s="185"/>
      <c r="O137" s="185"/>
      <c r="P137" s="185"/>
      <c r="Q137" s="185"/>
      <c r="R137" s="185"/>
      <c r="S137" s="185"/>
      <c r="T137" s="185"/>
      <c r="U137" s="185"/>
      <c r="V137" s="190"/>
      <c r="W137" s="185"/>
      <c r="X137" s="185"/>
      <c r="Y137" s="185"/>
      <c r="Z137" s="185"/>
      <c r="AA137" s="185"/>
      <c r="AB137" s="185"/>
      <c r="AC137" s="185"/>
      <c r="AD137" s="185"/>
      <c r="AE137" s="185"/>
      <c r="AF137" s="185"/>
      <c r="AG137" s="10"/>
    </row>
    <row r="138" spans="1:33" x14ac:dyDescent="0.25">
      <c r="A138" s="10"/>
      <c r="B138" s="185"/>
      <c r="C138" s="185" t="s">
        <v>2412</v>
      </c>
      <c r="D138" s="185"/>
      <c r="E138" s="185"/>
      <c r="F138" s="185"/>
      <c r="G138" s="185"/>
      <c r="H138" s="185"/>
      <c r="I138" s="185"/>
      <c r="J138" s="185"/>
      <c r="K138" s="185"/>
      <c r="L138" s="185"/>
      <c r="M138" s="185"/>
      <c r="N138" s="185"/>
      <c r="O138" s="185"/>
      <c r="P138" s="185"/>
      <c r="Q138" s="185"/>
      <c r="R138" s="185"/>
      <c r="S138" s="185"/>
      <c r="T138" s="185"/>
      <c r="U138" s="185"/>
      <c r="V138" s="190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0"/>
    </row>
    <row r="139" spans="1:33" x14ac:dyDescent="0.25">
      <c r="A139" s="10"/>
      <c r="B139" s="185"/>
      <c r="C139" s="185" t="s">
        <v>2030</v>
      </c>
      <c r="D139" s="185"/>
      <c r="E139" s="185"/>
      <c r="F139" s="185"/>
      <c r="G139" s="185"/>
      <c r="H139" s="185"/>
      <c r="I139" s="185"/>
      <c r="J139" s="185"/>
      <c r="K139" s="185"/>
      <c r="L139" s="185"/>
      <c r="M139" s="185"/>
      <c r="N139" s="185"/>
      <c r="O139" s="185"/>
      <c r="P139" s="185"/>
      <c r="Q139" s="185"/>
      <c r="R139" s="185"/>
      <c r="S139" s="185"/>
      <c r="T139" s="185"/>
      <c r="U139" s="185"/>
      <c r="V139" s="190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0"/>
    </row>
    <row r="140" spans="1:33" x14ac:dyDescent="0.25">
      <c r="A140" s="10"/>
      <c r="B140" s="185"/>
      <c r="C140" s="185" t="s">
        <v>2027</v>
      </c>
      <c r="D140" s="185"/>
      <c r="E140" s="185"/>
      <c r="F140" s="185"/>
      <c r="G140" s="185"/>
      <c r="H140" s="185"/>
      <c r="I140" s="185"/>
      <c r="J140" s="185"/>
      <c r="K140" s="185"/>
      <c r="L140" s="185"/>
      <c r="M140" s="185"/>
      <c r="N140" s="185"/>
      <c r="O140" s="185"/>
      <c r="P140" s="185"/>
      <c r="Q140" s="185"/>
      <c r="R140" s="185"/>
      <c r="S140" s="185"/>
      <c r="T140" s="185"/>
      <c r="U140" s="185"/>
      <c r="V140" s="190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0"/>
    </row>
    <row r="141" spans="1:33" x14ac:dyDescent="0.25">
      <c r="A141" s="10"/>
      <c r="B141" s="185"/>
      <c r="C141" s="185" t="s">
        <v>2028</v>
      </c>
      <c r="D141" s="185"/>
      <c r="E141" s="185"/>
      <c r="F141" s="185"/>
      <c r="G141" s="185"/>
      <c r="H141" s="185"/>
      <c r="I141" s="185"/>
      <c r="J141" s="185"/>
      <c r="K141" s="185"/>
      <c r="L141" s="185"/>
      <c r="M141" s="185"/>
      <c r="N141" s="185"/>
      <c r="O141" s="185"/>
      <c r="P141" s="185"/>
      <c r="Q141" s="185"/>
      <c r="R141" s="185"/>
      <c r="S141" s="185"/>
      <c r="T141" s="185"/>
      <c r="U141" s="185"/>
      <c r="V141" s="190"/>
      <c r="W141" s="185"/>
      <c r="X141" s="185"/>
      <c r="Y141" s="185"/>
      <c r="Z141" s="185"/>
      <c r="AA141" s="185"/>
      <c r="AB141" s="185"/>
      <c r="AC141" s="185"/>
      <c r="AD141" s="185"/>
      <c r="AE141" s="185"/>
      <c r="AF141" s="185"/>
      <c r="AG141" s="10"/>
    </row>
    <row r="142" spans="1:33" x14ac:dyDescent="0.25">
      <c r="A142" s="10"/>
      <c r="B142" s="185"/>
      <c r="C142" s="185" t="s">
        <v>2031</v>
      </c>
      <c r="D142" s="185"/>
      <c r="E142" s="185"/>
      <c r="F142" s="185"/>
      <c r="G142" s="185"/>
      <c r="H142" s="185"/>
      <c r="I142" s="185"/>
      <c r="J142" s="185"/>
      <c r="K142" s="185"/>
      <c r="L142" s="185"/>
      <c r="M142" s="185"/>
      <c r="N142" s="185"/>
      <c r="O142" s="185"/>
      <c r="P142" s="185"/>
      <c r="Q142" s="185"/>
      <c r="R142" s="185"/>
      <c r="S142" s="185"/>
      <c r="T142" s="185"/>
      <c r="U142" s="185"/>
      <c r="V142" s="190"/>
      <c r="W142" s="185"/>
      <c r="X142" s="185"/>
      <c r="Y142" s="185"/>
      <c r="Z142" s="185"/>
      <c r="AA142" s="185"/>
      <c r="AB142" s="185"/>
      <c r="AC142" s="185"/>
      <c r="AD142" s="185"/>
      <c r="AE142" s="185"/>
      <c r="AF142" s="185"/>
      <c r="AG142" s="10"/>
    </row>
    <row r="143" spans="1:33" x14ac:dyDescent="0.25">
      <c r="A143" s="10"/>
      <c r="B143" s="185"/>
      <c r="C143" s="185" t="s">
        <v>2104</v>
      </c>
      <c r="D143" s="185"/>
      <c r="E143" s="185"/>
      <c r="F143" s="185"/>
      <c r="G143" s="185"/>
      <c r="H143" s="185"/>
      <c r="I143" s="185"/>
      <c r="J143" s="185"/>
      <c r="K143" s="185"/>
      <c r="L143" s="185"/>
      <c r="M143" s="185"/>
      <c r="N143" s="185"/>
      <c r="O143" s="185"/>
      <c r="P143" s="185"/>
      <c r="Q143" s="185"/>
      <c r="R143" s="185"/>
      <c r="S143" s="185"/>
      <c r="T143" s="185"/>
      <c r="U143" s="185"/>
      <c r="V143" s="190"/>
      <c r="W143" s="185"/>
      <c r="X143" s="185"/>
      <c r="Y143" s="185"/>
      <c r="Z143" s="185"/>
      <c r="AA143" s="185"/>
      <c r="AB143" s="185"/>
      <c r="AC143" s="185"/>
      <c r="AD143" s="185"/>
      <c r="AE143" s="185"/>
      <c r="AF143" s="185"/>
      <c r="AG143" s="10"/>
    </row>
    <row r="144" spans="1:33" x14ac:dyDescent="0.25">
      <c r="A144" s="10"/>
      <c r="B144" s="185"/>
      <c r="C144" s="185" t="s">
        <v>2438</v>
      </c>
      <c r="D144" s="185"/>
      <c r="E144" s="185"/>
      <c r="F144" s="185"/>
      <c r="G144" s="185"/>
      <c r="H144" s="185"/>
      <c r="I144" s="185"/>
      <c r="J144" s="185"/>
      <c r="K144" s="185"/>
      <c r="L144" s="185"/>
      <c r="M144" s="185"/>
      <c r="N144" s="185"/>
      <c r="O144" s="185"/>
      <c r="P144" s="185"/>
      <c r="Q144" s="185"/>
      <c r="R144" s="185"/>
      <c r="S144" s="185"/>
      <c r="T144" s="185"/>
      <c r="U144" s="185"/>
      <c r="V144" s="190"/>
      <c r="W144" s="185"/>
      <c r="X144" s="185"/>
      <c r="Y144" s="185"/>
      <c r="Z144" s="185"/>
      <c r="AA144" s="185"/>
      <c r="AB144" s="185"/>
      <c r="AC144" s="185"/>
      <c r="AD144" s="185"/>
      <c r="AE144" s="185"/>
      <c r="AF144" s="185"/>
      <c r="AG144" s="10"/>
    </row>
    <row r="145" spans="1:33" x14ac:dyDescent="0.25">
      <c r="A145" s="10"/>
      <c r="B145" s="185"/>
      <c r="C145" s="185" t="s">
        <v>2419</v>
      </c>
      <c r="D145" s="185"/>
      <c r="E145" s="185"/>
      <c r="F145" s="185"/>
      <c r="G145" s="185"/>
      <c r="H145" s="185"/>
      <c r="I145" s="185"/>
      <c r="J145" s="185"/>
      <c r="K145" s="185"/>
      <c r="L145" s="185"/>
      <c r="M145" s="185"/>
      <c r="N145" s="185"/>
      <c r="O145" s="185"/>
      <c r="P145" s="185"/>
      <c r="Q145" s="185"/>
      <c r="R145" s="185"/>
      <c r="S145" s="185"/>
      <c r="T145" s="185"/>
      <c r="U145" s="185"/>
      <c r="V145" s="190"/>
      <c r="W145" s="185"/>
      <c r="X145" s="185"/>
      <c r="Y145" s="185"/>
      <c r="Z145" s="185"/>
      <c r="AA145" s="185"/>
      <c r="AB145" s="185"/>
      <c r="AC145" s="185"/>
      <c r="AD145" s="185"/>
      <c r="AE145" s="185"/>
      <c r="AF145" s="185"/>
      <c r="AG145" s="10"/>
    </row>
    <row r="146" spans="1:33" x14ac:dyDescent="0.25">
      <c r="A146" s="10"/>
      <c r="B146" s="185"/>
      <c r="C146" s="185" t="s">
        <v>2398</v>
      </c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185"/>
      <c r="Q146" s="185"/>
      <c r="R146" s="185"/>
      <c r="S146" s="185"/>
      <c r="T146" s="185"/>
      <c r="U146" s="185"/>
      <c r="V146" s="190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0"/>
    </row>
    <row r="147" spans="1:33" x14ac:dyDescent="0.25">
      <c r="A147" s="10"/>
      <c r="B147" s="185"/>
      <c r="C147" s="185" t="s">
        <v>2105</v>
      </c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185"/>
      <c r="Q147" s="185"/>
      <c r="R147" s="185"/>
      <c r="S147" s="185"/>
      <c r="T147" s="185"/>
      <c r="U147" s="185"/>
      <c r="V147" s="190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0"/>
    </row>
    <row r="148" spans="1:33" x14ac:dyDescent="0.25">
      <c r="A148" s="10"/>
      <c r="B148" s="185"/>
      <c r="C148" s="185" t="s">
        <v>2106</v>
      </c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185"/>
      <c r="P148" s="185"/>
      <c r="Q148" s="185"/>
      <c r="R148" s="185"/>
      <c r="S148" s="185"/>
      <c r="T148" s="185"/>
      <c r="U148" s="185"/>
      <c r="V148" s="190"/>
      <c r="W148" s="185"/>
      <c r="X148" s="185"/>
      <c r="Y148" s="185"/>
      <c r="Z148" s="185"/>
      <c r="AA148" s="185"/>
      <c r="AB148" s="185"/>
      <c r="AC148" s="185"/>
      <c r="AD148" s="185"/>
      <c r="AE148" s="185"/>
      <c r="AF148" s="185"/>
      <c r="AG148" s="10"/>
    </row>
    <row r="149" spans="1:33" x14ac:dyDescent="0.25">
      <c r="A149" s="10"/>
      <c r="B149" s="185"/>
      <c r="C149" s="185" t="s">
        <v>2107</v>
      </c>
      <c r="D149" s="185"/>
      <c r="E149" s="185"/>
      <c r="F149" s="185"/>
      <c r="G149" s="185"/>
      <c r="H149" s="185"/>
      <c r="I149" s="185"/>
      <c r="J149" s="185"/>
      <c r="K149" s="185"/>
      <c r="L149" s="185"/>
      <c r="M149" s="185"/>
      <c r="N149" s="185"/>
      <c r="O149" s="185"/>
      <c r="P149" s="185"/>
      <c r="Q149" s="185"/>
      <c r="R149" s="185"/>
      <c r="S149" s="185"/>
      <c r="T149" s="185"/>
      <c r="U149" s="185"/>
      <c r="V149" s="190"/>
      <c r="W149" s="185"/>
      <c r="X149" s="185"/>
      <c r="Y149" s="185"/>
      <c r="Z149" s="185"/>
      <c r="AA149" s="185"/>
      <c r="AB149" s="185"/>
      <c r="AC149" s="185"/>
      <c r="AD149" s="185"/>
      <c r="AE149" s="185"/>
      <c r="AF149" s="185"/>
      <c r="AG149" s="10"/>
    </row>
    <row r="150" spans="1:33" x14ac:dyDescent="0.25">
      <c r="A150" s="10"/>
      <c r="B150" s="185"/>
      <c r="C150" s="185" t="s">
        <v>2108</v>
      </c>
      <c r="D150" s="185"/>
      <c r="E150" s="185"/>
      <c r="F150" s="185"/>
      <c r="G150" s="185"/>
      <c r="H150" s="185"/>
      <c r="I150" s="185"/>
      <c r="J150" s="185"/>
      <c r="K150" s="185"/>
      <c r="L150" s="185"/>
      <c r="M150" s="185"/>
      <c r="N150" s="185"/>
      <c r="O150" s="185"/>
      <c r="P150" s="185"/>
      <c r="Q150" s="185"/>
      <c r="R150" s="185"/>
      <c r="S150" s="185"/>
      <c r="T150" s="185"/>
      <c r="U150" s="185"/>
      <c r="V150" s="190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0"/>
    </row>
    <row r="151" spans="1:33" x14ac:dyDescent="0.25">
      <c r="A151" s="10"/>
      <c r="B151" s="185"/>
      <c r="C151" s="185" t="s">
        <v>2109</v>
      </c>
      <c r="D151" s="185"/>
      <c r="E151" s="185"/>
      <c r="F151" s="185"/>
      <c r="G151" s="185"/>
      <c r="H151" s="185"/>
      <c r="I151" s="185"/>
      <c r="J151" s="185"/>
      <c r="K151" s="185"/>
      <c r="L151" s="185"/>
      <c r="M151" s="185"/>
      <c r="N151" s="185"/>
      <c r="O151" s="185"/>
      <c r="P151" s="185"/>
      <c r="Q151" s="185"/>
      <c r="R151" s="185"/>
      <c r="S151" s="185"/>
      <c r="T151" s="185"/>
      <c r="U151" s="185"/>
      <c r="V151" s="190"/>
      <c r="W151" s="185"/>
      <c r="X151" s="185"/>
      <c r="Y151" s="185"/>
      <c r="Z151" s="185"/>
      <c r="AA151" s="185"/>
      <c r="AB151" s="185"/>
      <c r="AC151" s="185"/>
      <c r="AD151" s="185"/>
      <c r="AE151" s="185"/>
      <c r="AF151" s="185"/>
      <c r="AG151" s="10"/>
    </row>
    <row r="152" spans="1:33" x14ac:dyDescent="0.25">
      <c r="A152" s="10"/>
      <c r="B152" s="185"/>
      <c r="C152" s="185" t="s">
        <v>2427</v>
      </c>
      <c r="D152" s="185"/>
      <c r="E152" s="185"/>
      <c r="F152" s="185"/>
      <c r="G152" s="185"/>
      <c r="H152" s="185"/>
      <c r="I152" s="185"/>
      <c r="J152" s="185"/>
      <c r="K152" s="185"/>
      <c r="L152" s="185"/>
      <c r="M152" s="185"/>
      <c r="N152" s="185"/>
      <c r="O152" s="185"/>
      <c r="P152" s="185"/>
      <c r="Q152" s="185"/>
      <c r="R152" s="185"/>
      <c r="S152" s="185"/>
      <c r="T152" s="185"/>
      <c r="U152" s="185"/>
      <c r="V152" s="190"/>
      <c r="W152" s="185"/>
      <c r="X152" s="185"/>
      <c r="Y152" s="185"/>
      <c r="Z152" s="185"/>
      <c r="AA152" s="185"/>
      <c r="AB152" s="185"/>
      <c r="AC152" s="185"/>
      <c r="AD152" s="185"/>
      <c r="AE152" s="185"/>
      <c r="AF152" s="185"/>
      <c r="AG152" s="10"/>
    </row>
    <row r="153" spans="1:33" x14ac:dyDescent="0.25">
      <c r="A153" s="10"/>
      <c r="B153" s="185"/>
      <c r="C153" s="185" t="s">
        <v>2396</v>
      </c>
      <c r="D153" s="185"/>
      <c r="E153" s="185"/>
      <c r="F153" s="185"/>
      <c r="G153" s="185"/>
      <c r="H153" s="185"/>
      <c r="I153" s="185"/>
      <c r="J153" s="185"/>
      <c r="K153" s="185"/>
      <c r="L153" s="185"/>
      <c r="M153" s="185"/>
      <c r="N153" s="185"/>
      <c r="O153" s="185"/>
      <c r="P153" s="185"/>
      <c r="Q153" s="185"/>
      <c r="R153" s="185"/>
      <c r="S153" s="185"/>
      <c r="T153" s="185"/>
      <c r="U153" s="185"/>
      <c r="V153" s="190"/>
      <c r="W153" s="185"/>
      <c r="X153" s="185"/>
      <c r="Y153" s="185"/>
      <c r="Z153" s="185"/>
      <c r="AA153" s="185"/>
      <c r="AB153" s="185"/>
      <c r="AC153" s="185"/>
      <c r="AD153" s="185"/>
      <c r="AE153" s="185"/>
      <c r="AF153" s="185"/>
      <c r="AG153" s="10"/>
    </row>
    <row r="154" spans="1:33" x14ac:dyDescent="0.25">
      <c r="A154" s="10"/>
      <c r="B154" s="185"/>
      <c r="C154" s="185" t="s">
        <v>2462</v>
      </c>
      <c r="D154" s="185"/>
      <c r="E154" s="185"/>
      <c r="F154" s="185"/>
      <c r="G154" s="185"/>
      <c r="H154" s="185"/>
      <c r="I154" s="185"/>
      <c r="J154" s="185"/>
      <c r="K154" s="185"/>
      <c r="L154" s="185"/>
      <c r="M154" s="185"/>
      <c r="N154" s="185"/>
      <c r="O154" s="185"/>
      <c r="P154" s="185"/>
      <c r="Q154" s="185"/>
      <c r="R154" s="185"/>
      <c r="S154" s="185"/>
      <c r="T154" s="185"/>
      <c r="U154" s="185"/>
      <c r="V154" s="190"/>
      <c r="W154" s="185"/>
      <c r="X154" s="185"/>
      <c r="Y154" s="185"/>
      <c r="Z154" s="185"/>
      <c r="AA154" s="185"/>
      <c r="AB154" s="185"/>
      <c r="AC154" s="185"/>
      <c r="AD154" s="185"/>
      <c r="AE154" s="185"/>
      <c r="AF154" s="185"/>
      <c r="AG154" s="10"/>
    </row>
    <row r="155" spans="1:33" x14ac:dyDescent="0.25">
      <c r="A155" s="10"/>
      <c r="B155" s="185"/>
      <c r="C155" s="185" t="s">
        <v>2032</v>
      </c>
      <c r="D155" s="185"/>
      <c r="E155" s="185"/>
      <c r="F155" s="185"/>
      <c r="G155" s="187"/>
      <c r="H155" s="187"/>
      <c r="I155" s="187"/>
      <c r="J155" s="187"/>
      <c r="K155" s="187"/>
      <c r="L155" s="188"/>
      <c r="M155" s="188"/>
      <c r="N155" s="187"/>
      <c r="O155" s="188"/>
      <c r="P155" s="189"/>
      <c r="Q155" s="189"/>
      <c r="R155" s="189"/>
      <c r="S155" s="189"/>
      <c r="T155" s="185"/>
      <c r="U155" s="185"/>
      <c r="V155" s="185"/>
      <c r="W155" s="185"/>
      <c r="X155" s="185"/>
      <c r="Y155" s="185"/>
      <c r="Z155" s="185"/>
      <c r="AA155" s="188"/>
      <c r="AB155" s="185"/>
      <c r="AC155" s="189"/>
      <c r="AD155" s="189"/>
      <c r="AE155" s="185"/>
      <c r="AF155" s="185"/>
      <c r="AG155" s="10"/>
    </row>
    <row r="156" spans="1:33" x14ac:dyDescent="0.25">
      <c r="A156" s="10"/>
      <c r="B156" s="185"/>
      <c r="C156" s="185" t="s">
        <v>2428</v>
      </c>
      <c r="D156" s="185"/>
      <c r="E156" s="185"/>
      <c r="F156" s="185"/>
      <c r="G156" s="187"/>
      <c r="H156" s="187"/>
      <c r="I156" s="187"/>
      <c r="J156" s="187"/>
      <c r="K156" s="187"/>
      <c r="L156" s="188"/>
      <c r="M156" s="188"/>
      <c r="N156" s="187"/>
      <c r="O156" s="188"/>
      <c r="P156" s="189"/>
      <c r="Q156" s="189"/>
      <c r="R156" s="189"/>
      <c r="S156" s="189"/>
      <c r="T156" s="185"/>
      <c r="U156" s="185"/>
      <c r="V156" s="185"/>
      <c r="W156" s="185"/>
      <c r="X156" s="185"/>
      <c r="Y156" s="185"/>
      <c r="Z156" s="185"/>
      <c r="AA156" s="188"/>
      <c r="AB156" s="185"/>
      <c r="AC156" s="189"/>
      <c r="AD156" s="189"/>
      <c r="AE156" s="185"/>
      <c r="AF156" s="185"/>
      <c r="AG156" s="10"/>
    </row>
    <row r="157" spans="1:33" x14ac:dyDescent="0.25">
      <c r="A157" s="10"/>
      <c r="B157" s="185"/>
      <c r="C157" s="185" t="s">
        <v>2429</v>
      </c>
      <c r="D157" s="185"/>
      <c r="E157" s="185"/>
      <c r="F157" s="185"/>
      <c r="G157" s="187"/>
      <c r="H157" s="187"/>
      <c r="I157" s="187"/>
      <c r="J157" s="187"/>
      <c r="K157" s="187"/>
      <c r="L157" s="188"/>
      <c r="M157" s="188"/>
      <c r="N157" s="187"/>
      <c r="O157" s="188"/>
      <c r="P157" s="189"/>
      <c r="Q157" s="189"/>
      <c r="R157" s="189"/>
      <c r="S157" s="189"/>
      <c r="T157" s="185"/>
      <c r="U157" s="185"/>
      <c r="V157" s="185"/>
      <c r="W157" s="185"/>
      <c r="X157" s="185"/>
      <c r="Y157" s="185"/>
      <c r="Z157" s="185"/>
      <c r="AA157" s="188"/>
      <c r="AB157" s="185"/>
      <c r="AC157" s="189"/>
      <c r="AD157" s="189"/>
      <c r="AE157" s="185"/>
      <c r="AF157" s="185"/>
      <c r="AG157" s="10"/>
    </row>
    <row r="158" spans="1:33" x14ac:dyDescent="0.25">
      <c r="A158" s="10"/>
      <c r="B158" s="185"/>
      <c r="C158" s="185" t="s">
        <v>2430</v>
      </c>
      <c r="D158" s="185"/>
      <c r="E158" s="185"/>
      <c r="F158" s="185"/>
      <c r="G158" s="187"/>
      <c r="H158" s="187"/>
      <c r="I158" s="187"/>
      <c r="J158" s="187"/>
      <c r="K158" s="187"/>
      <c r="L158" s="188"/>
      <c r="M158" s="188"/>
      <c r="N158" s="187"/>
      <c r="O158" s="188"/>
      <c r="P158" s="189"/>
      <c r="Q158" s="189"/>
      <c r="R158" s="189"/>
      <c r="S158" s="189"/>
      <c r="T158" s="185"/>
      <c r="U158" s="185"/>
      <c r="V158" s="185"/>
      <c r="W158" s="185"/>
      <c r="X158" s="185"/>
      <c r="Y158" s="185"/>
      <c r="Z158" s="185"/>
      <c r="AA158" s="188"/>
      <c r="AB158" s="185"/>
      <c r="AC158" s="189"/>
      <c r="AD158" s="189"/>
      <c r="AE158" s="185"/>
      <c r="AF158" s="185"/>
      <c r="AG158" s="10"/>
    </row>
    <row r="159" spans="1:33" x14ac:dyDescent="0.25">
      <c r="A159" s="10"/>
      <c r="B159" s="185"/>
      <c r="C159" s="185" t="s">
        <v>2110</v>
      </c>
      <c r="D159" s="185"/>
      <c r="E159" s="185"/>
      <c r="F159" s="185"/>
      <c r="G159" s="187"/>
      <c r="H159" s="187"/>
      <c r="I159" s="187"/>
      <c r="J159" s="187"/>
      <c r="K159" s="187"/>
      <c r="L159" s="188"/>
      <c r="M159" s="188"/>
      <c r="N159" s="187"/>
      <c r="O159" s="188"/>
      <c r="P159" s="189"/>
      <c r="Q159" s="189"/>
      <c r="R159" s="189"/>
      <c r="S159" s="189"/>
      <c r="T159" s="185"/>
      <c r="U159" s="185"/>
      <c r="V159" s="185"/>
      <c r="W159" s="185"/>
      <c r="X159" s="185"/>
      <c r="Y159" s="185"/>
      <c r="Z159" s="185"/>
      <c r="AA159" s="188"/>
      <c r="AB159" s="185"/>
      <c r="AC159" s="189"/>
      <c r="AD159" s="189"/>
      <c r="AE159" s="185"/>
      <c r="AF159" s="185"/>
      <c r="AG159" s="10"/>
    </row>
    <row r="160" spans="1:33" x14ac:dyDescent="0.25">
      <c r="A160" s="10"/>
      <c r="B160" s="185"/>
      <c r="C160" s="185" t="s">
        <v>2405</v>
      </c>
      <c r="D160" s="185"/>
      <c r="E160" s="185"/>
      <c r="F160" s="185"/>
      <c r="G160" s="187"/>
      <c r="H160" s="187"/>
      <c r="I160" s="187"/>
      <c r="J160" s="187"/>
      <c r="K160" s="187"/>
      <c r="L160" s="188"/>
      <c r="M160" s="188"/>
      <c r="N160" s="187"/>
      <c r="O160" s="188"/>
      <c r="P160" s="189"/>
      <c r="Q160" s="189"/>
      <c r="R160" s="189"/>
      <c r="S160" s="189"/>
      <c r="T160" s="185"/>
      <c r="U160" s="185"/>
      <c r="V160" s="185"/>
      <c r="W160" s="185"/>
      <c r="X160" s="185"/>
      <c r="Y160" s="185"/>
      <c r="Z160" s="185"/>
      <c r="AA160" s="188"/>
      <c r="AB160" s="185"/>
      <c r="AC160" s="189"/>
      <c r="AD160" s="189"/>
      <c r="AE160" s="185"/>
      <c r="AF160" s="185"/>
      <c r="AG160" s="10"/>
    </row>
    <row r="161" spans="1:33" x14ac:dyDescent="0.25">
      <c r="A161" s="10"/>
      <c r="B161" s="185"/>
      <c r="C161" s="185" t="s">
        <v>2426</v>
      </c>
      <c r="D161" s="185"/>
      <c r="E161" s="185"/>
      <c r="F161" s="185"/>
      <c r="G161" s="187"/>
      <c r="H161" s="187"/>
      <c r="I161" s="187"/>
      <c r="J161" s="187"/>
      <c r="K161" s="187"/>
      <c r="L161" s="188"/>
      <c r="M161" s="188"/>
      <c r="N161" s="187"/>
      <c r="O161" s="188"/>
      <c r="P161" s="189"/>
      <c r="Q161" s="189"/>
      <c r="R161" s="189"/>
      <c r="S161" s="189"/>
      <c r="T161" s="185"/>
      <c r="U161" s="185"/>
      <c r="V161" s="185"/>
      <c r="W161" s="185"/>
      <c r="X161" s="185"/>
      <c r="Y161" s="185"/>
      <c r="Z161" s="185"/>
      <c r="AA161" s="188"/>
      <c r="AB161" s="185"/>
      <c r="AC161" s="189"/>
      <c r="AD161" s="189"/>
      <c r="AE161" s="185"/>
      <c r="AF161" s="185"/>
      <c r="AG161" s="10"/>
    </row>
    <row r="162" spans="1:33" x14ac:dyDescent="0.25">
      <c r="A162" s="10"/>
      <c r="B162" s="185"/>
      <c r="C162" s="185" t="s">
        <v>2461</v>
      </c>
      <c r="D162" s="185"/>
      <c r="E162" s="185"/>
      <c r="F162" s="185"/>
      <c r="G162" s="187"/>
      <c r="H162" s="187"/>
      <c r="I162" s="187"/>
      <c r="J162" s="187"/>
      <c r="K162" s="187"/>
      <c r="L162" s="188"/>
      <c r="M162" s="188"/>
      <c r="N162" s="187"/>
      <c r="O162" s="188"/>
      <c r="P162" s="189"/>
      <c r="Q162" s="189"/>
      <c r="R162" s="189"/>
      <c r="S162" s="189"/>
      <c r="T162" s="185"/>
      <c r="U162" s="185"/>
      <c r="V162" s="185"/>
      <c r="W162" s="185"/>
      <c r="X162" s="185"/>
      <c r="Y162" s="185"/>
      <c r="Z162" s="185"/>
      <c r="AA162" s="188"/>
      <c r="AB162" s="185"/>
      <c r="AC162" s="189"/>
      <c r="AD162" s="189"/>
      <c r="AE162" s="185"/>
      <c r="AF162" s="185"/>
      <c r="AG162" s="10"/>
    </row>
    <row r="163" spans="1:33" x14ac:dyDescent="0.25">
      <c r="A163" s="10"/>
      <c r="B163" s="185"/>
      <c r="C163" s="185" t="s">
        <v>2455</v>
      </c>
      <c r="D163" s="185"/>
      <c r="E163" s="185"/>
      <c r="F163" s="185"/>
      <c r="G163" s="187"/>
      <c r="H163" s="187"/>
      <c r="I163" s="187"/>
      <c r="J163" s="187"/>
      <c r="K163" s="187"/>
      <c r="L163" s="188"/>
      <c r="M163" s="188"/>
      <c r="N163" s="187"/>
      <c r="O163" s="188"/>
      <c r="P163" s="189"/>
      <c r="Q163" s="189"/>
      <c r="R163" s="189"/>
      <c r="S163" s="189"/>
      <c r="T163" s="185"/>
      <c r="U163" s="185"/>
      <c r="V163" s="185"/>
      <c r="W163" s="185"/>
      <c r="X163" s="185"/>
      <c r="Y163" s="185"/>
      <c r="Z163" s="185"/>
      <c r="AA163" s="188"/>
      <c r="AB163" s="185"/>
      <c r="AC163" s="189"/>
      <c r="AD163" s="189"/>
      <c r="AE163" s="185"/>
      <c r="AF163" s="185"/>
      <c r="AG163" s="10"/>
    </row>
    <row r="164" spans="1:33" x14ac:dyDescent="0.25">
      <c r="A164" s="10"/>
      <c r="B164" s="185"/>
      <c r="C164" s="185" t="s">
        <v>2417</v>
      </c>
      <c r="D164" s="185"/>
      <c r="E164" s="185"/>
      <c r="F164" s="185"/>
      <c r="G164" s="187"/>
      <c r="H164" s="187"/>
      <c r="I164" s="187"/>
      <c r="J164" s="187"/>
      <c r="K164" s="187"/>
      <c r="L164" s="188"/>
      <c r="M164" s="188"/>
      <c r="N164" s="187"/>
      <c r="O164" s="188"/>
      <c r="P164" s="189"/>
      <c r="Q164" s="189"/>
      <c r="R164" s="189"/>
      <c r="S164" s="189"/>
      <c r="T164" s="185"/>
      <c r="U164" s="185"/>
      <c r="V164" s="185"/>
      <c r="W164" s="185"/>
      <c r="X164" s="185"/>
      <c r="Y164" s="185"/>
      <c r="Z164" s="185"/>
      <c r="AA164" s="188"/>
      <c r="AB164" s="185"/>
      <c r="AC164" s="189"/>
      <c r="AD164" s="189"/>
      <c r="AE164" s="185"/>
      <c r="AF164" s="185"/>
      <c r="AG164" s="10"/>
    </row>
    <row r="165" spans="1:33" x14ac:dyDescent="0.25">
      <c r="A165" s="10"/>
      <c r="B165" s="185"/>
      <c r="C165" s="185" t="s">
        <v>2408</v>
      </c>
      <c r="D165" s="185"/>
      <c r="E165" s="185"/>
      <c r="F165" s="185"/>
      <c r="G165" s="187"/>
      <c r="H165" s="187"/>
      <c r="I165" s="187"/>
      <c r="J165" s="187"/>
      <c r="K165" s="187"/>
      <c r="L165" s="188"/>
      <c r="M165" s="188"/>
      <c r="N165" s="187"/>
      <c r="O165" s="188"/>
      <c r="P165" s="189"/>
      <c r="Q165" s="189"/>
      <c r="R165" s="189"/>
      <c r="S165" s="189"/>
      <c r="T165" s="185"/>
      <c r="U165" s="185"/>
      <c r="V165" s="185"/>
      <c r="W165" s="185"/>
      <c r="X165" s="185"/>
      <c r="Y165" s="185"/>
      <c r="Z165" s="185"/>
      <c r="AA165" s="188"/>
      <c r="AB165" s="185"/>
      <c r="AC165" s="189"/>
      <c r="AD165" s="189"/>
      <c r="AE165" s="185"/>
      <c r="AF165" s="185"/>
      <c r="AG165" s="10"/>
    </row>
    <row r="166" spans="1:33" x14ac:dyDescent="0.25">
      <c r="A166" s="10"/>
      <c r="B166" s="185"/>
      <c r="C166" s="185" t="s">
        <v>2402</v>
      </c>
      <c r="D166" s="185"/>
      <c r="E166" s="185"/>
      <c r="F166" s="185"/>
      <c r="G166" s="187"/>
      <c r="H166" s="187"/>
      <c r="I166" s="187"/>
      <c r="J166" s="187"/>
      <c r="K166" s="187"/>
      <c r="L166" s="188"/>
      <c r="M166" s="188"/>
      <c r="N166" s="187"/>
      <c r="O166" s="188"/>
      <c r="P166" s="189"/>
      <c r="Q166" s="189"/>
      <c r="R166" s="189"/>
      <c r="S166" s="189"/>
      <c r="T166" s="185"/>
      <c r="U166" s="185"/>
      <c r="V166" s="185"/>
      <c r="W166" s="185"/>
      <c r="X166" s="185"/>
      <c r="Y166" s="185"/>
      <c r="Z166" s="185"/>
      <c r="AA166" s="188"/>
      <c r="AB166" s="185"/>
      <c r="AC166" s="189"/>
      <c r="AD166" s="189"/>
      <c r="AE166" s="185"/>
      <c r="AF166" s="185"/>
      <c r="AG166" s="10"/>
    </row>
    <row r="167" spans="1:33" x14ac:dyDescent="0.25">
      <c r="A167" s="10"/>
      <c r="B167" s="185"/>
      <c r="C167" s="185" t="s">
        <v>2431</v>
      </c>
      <c r="D167" s="185"/>
      <c r="E167" s="185"/>
      <c r="F167" s="185"/>
      <c r="G167" s="187"/>
      <c r="H167" s="187"/>
      <c r="I167" s="187"/>
      <c r="J167" s="187"/>
      <c r="K167" s="187"/>
      <c r="L167" s="188"/>
      <c r="M167" s="188"/>
      <c r="N167" s="187"/>
      <c r="O167" s="188"/>
      <c r="P167" s="189"/>
      <c r="Q167" s="189"/>
      <c r="R167" s="189"/>
      <c r="S167" s="189"/>
      <c r="T167" s="185"/>
      <c r="U167" s="185"/>
      <c r="V167" s="185"/>
      <c r="W167" s="185"/>
      <c r="X167" s="185"/>
      <c r="Y167" s="185"/>
      <c r="Z167" s="185"/>
      <c r="AA167" s="188"/>
      <c r="AB167" s="185"/>
      <c r="AC167" s="189"/>
      <c r="AD167" s="189"/>
      <c r="AE167" s="185"/>
      <c r="AF167" s="185"/>
      <c r="AG167" s="10"/>
    </row>
    <row r="168" spans="1:33" x14ac:dyDescent="0.25">
      <c r="A168" s="10"/>
      <c r="B168" s="185"/>
      <c r="C168" s="185" t="s">
        <v>2425</v>
      </c>
      <c r="D168" s="185"/>
      <c r="E168" s="185"/>
      <c r="F168" s="185"/>
      <c r="G168" s="187"/>
      <c r="H168" s="187"/>
      <c r="I168" s="187"/>
      <c r="J168" s="187"/>
      <c r="K168" s="187"/>
      <c r="L168" s="188"/>
      <c r="M168" s="188"/>
      <c r="N168" s="187"/>
      <c r="O168" s="188"/>
      <c r="P168" s="189"/>
      <c r="Q168" s="189"/>
      <c r="R168" s="189"/>
      <c r="S168" s="189"/>
      <c r="T168" s="185"/>
      <c r="U168" s="185"/>
      <c r="V168" s="185"/>
      <c r="W168" s="185"/>
      <c r="X168" s="185"/>
      <c r="Y168" s="185"/>
      <c r="Z168" s="185"/>
      <c r="AA168" s="188"/>
      <c r="AB168" s="185"/>
      <c r="AC168" s="189"/>
      <c r="AD168" s="189"/>
      <c r="AE168" s="185"/>
      <c r="AF168" s="185"/>
      <c r="AG168" s="10"/>
    </row>
    <row r="169" spans="1:33" x14ac:dyDescent="0.25">
      <c r="A169" s="10"/>
      <c r="B169" s="185"/>
      <c r="C169" s="185" t="s">
        <v>2415</v>
      </c>
      <c r="D169" s="185"/>
      <c r="E169" s="185"/>
      <c r="F169" s="185"/>
      <c r="G169" s="187"/>
      <c r="H169" s="187"/>
      <c r="I169" s="187"/>
      <c r="J169" s="187"/>
      <c r="K169" s="187"/>
      <c r="L169" s="188"/>
      <c r="M169" s="188"/>
      <c r="N169" s="187"/>
      <c r="O169" s="188"/>
      <c r="P169" s="189"/>
      <c r="Q169" s="189"/>
      <c r="R169" s="189"/>
      <c r="S169" s="189"/>
      <c r="T169" s="185"/>
      <c r="U169" s="185"/>
      <c r="V169" s="185"/>
      <c r="W169" s="185"/>
      <c r="X169" s="185"/>
      <c r="Y169" s="185"/>
      <c r="Z169" s="185"/>
      <c r="AA169" s="188"/>
      <c r="AB169" s="185"/>
      <c r="AC169" s="189"/>
      <c r="AD169" s="189"/>
      <c r="AE169" s="185"/>
      <c r="AF169" s="185"/>
      <c r="AG169" s="10"/>
    </row>
    <row r="170" spans="1:33" x14ac:dyDescent="0.25">
      <c r="A170" s="10"/>
      <c r="B170" s="185"/>
      <c r="C170" s="185" t="s">
        <v>2446</v>
      </c>
      <c r="D170" s="185"/>
      <c r="E170" s="185"/>
      <c r="F170" s="185"/>
      <c r="G170" s="187"/>
      <c r="H170" s="187"/>
      <c r="I170" s="187"/>
      <c r="J170" s="187"/>
      <c r="K170" s="187"/>
      <c r="L170" s="188"/>
      <c r="M170" s="188"/>
      <c r="N170" s="187"/>
      <c r="O170" s="188"/>
      <c r="P170" s="189"/>
      <c r="Q170" s="189"/>
      <c r="R170" s="189"/>
      <c r="S170" s="189"/>
      <c r="T170" s="185"/>
      <c r="U170" s="185"/>
      <c r="V170" s="185"/>
      <c r="W170" s="185"/>
      <c r="X170" s="185"/>
      <c r="Y170" s="185"/>
      <c r="Z170" s="185"/>
      <c r="AA170" s="188"/>
      <c r="AB170" s="185"/>
      <c r="AC170" s="189"/>
      <c r="AD170" s="189"/>
      <c r="AE170" s="185"/>
      <c r="AF170" s="185"/>
      <c r="AG170" s="10"/>
    </row>
    <row r="171" spans="1:33" x14ac:dyDescent="0.25">
      <c r="A171" s="10"/>
      <c r="B171" s="185"/>
      <c r="C171" t="s">
        <v>2443</v>
      </c>
      <c r="D171" s="185"/>
      <c r="E171" s="185"/>
      <c r="F171" s="185"/>
      <c r="G171" s="187"/>
      <c r="H171" s="187"/>
      <c r="I171" s="187"/>
      <c r="J171" s="187"/>
      <c r="K171" s="187"/>
      <c r="L171" s="188"/>
      <c r="M171" s="188"/>
      <c r="N171" s="187"/>
      <c r="O171" s="188"/>
      <c r="P171" s="189"/>
      <c r="Q171" s="189"/>
      <c r="R171" s="189"/>
      <c r="S171" s="189"/>
      <c r="T171" s="185"/>
      <c r="U171" s="185"/>
      <c r="V171" s="185"/>
      <c r="W171" s="185"/>
      <c r="X171" s="185"/>
      <c r="Y171" s="185"/>
      <c r="Z171" s="185"/>
      <c r="AA171" s="188"/>
      <c r="AB171" s="185"/>
      <c r="AC171" s="189"/>
      <c r="AD171" s="189"/>
      <c r="AE171" s="185"/>
      <c r="AF171" s="185"/>
      <c r="AG171" s="10"/>
    </row>
    <row r="172" spans="1:33" x14ac:dyDescent="0.25">
      <c r="A172" s="10"/>
      <c r="B172" s="185"/>
      <c r="C172" s="185" t="s">
        <v>2441</v>
      </c>
      <c r="D172" s="185"/>
      <c r="E172" s="185"/>
      <c r="F172" s="185"/>
      <c r="G172" s="187"/>
      <c r="H172" s="187"/>
      <c r="I172" s="187"/>
      <c r="J172" s="187"/>
      <c r="K172" s="187"/>
      <c r="L172" s="188"/>
      <c r="M172" s="188"/>
      <c r="N172" s="187"/>
      <c r="O172" s="188"/>
      <c r="P172" s="189"/>
      <c r="Q172" s="189"/>
      <c r="R172" s="189"/>
      <c r="S172" s="189"/>
      <c r="T172" s="185"/>
      <c r="U172" s="185"/>
      <c r="V172" s="185"/>
      <c r="W172" s="185"/>
      <c r="X172" s="185"/>
      <c r="Y172" s="185"/>
      <c r="Z172" s="185"/>
      <c r="AA172" s="188"/>
      <c r="AB172" s="185"/>
      <c r="AC172" s="189"/>
      <c r="AD172" s="189"/>
      <c r="AE172" s="185"/>
      <c r="AF172" s="185"/>
      <c r="AG172" s="10"/>
    </row>
    <row r="173" spans="1:33" x14ac:dyDescent="0.25">
      <c r="A173" s="10"/>
      <c r="B173" s="185"/>
      <c r="C173" s="185" t="s">
        <v>2442</v>
      </c>
      <c r="D173" s="185"/>
      <c r="E173" s="185"/>
      <c r="F173" s="185"/>
      <c r="G173" s="187"/>
      <c r="H173" s="187"/>
      <c r="I173" s="187"/>
      <c r="J173" s="187"/>
      <c r="K173" s="187"/>
      <c r="L173" s="188"/>
      <c r="M173" s="188"/>
      <c r="N173" s="187"/>
      <c r="O173" s="188"/>
      <c r="P173" s="189"/>
      <c r="Q173" s="189"/>
      <c r="R173" s="189"/>
      <c r="S173" s="189"/>
      <c r="T173" s="185"/>
      <c r="U173" s="185"/>
      <c r="V173" s="185"/>
      <c r="W173" s="185"/>
      <c r="X173" s="185"/>
      <c r="Y173" s="185"/>
      <c r="Z173" s="185"/>
      <c r="AA173" s="188"/>
      <c r="AB173" s="185"/>
      <c r="AC173" s="189"/>
      <c r="AD173" s="189"/>
      <c r="AE173" s="185"/>
      <c r="AF173" s="185"/>
      <c r="AG173" s="10"/>
    </row>
    <row r="174" spans="1:33" x14ac:dyDescent="0.25">
      <c r="A174" s="10"/>
      <c r="B174" s="185"/>
      <c r="C174" s="185" t="s">
        <v>2423</v>
      </c>
      <c r="D174" s="185"/>
      <c r="E174" s="185"/>
      <c r="F174" s="185"/>
      <c r="G174" s="187"/>
      <c r="H174" s="187"/>
      <c r="I174" s="187"/>
      <c r="J174" s="187"/>
      <c r="K174" s="187"/>
      <c r="L174" s="188"/>
      <c r="M174" s="188"/>
      <c r="N174" s="187"/>
      <c r="O174" s="188"/>
      <c r="P174" s="189"/>
      <c r="Q174" s="189"/>
      <c r="R174" s="189"/>
      <c r="S174" s="189"/>
      <c r="T174" s="185"/>
      <c r="U174" s="185"/>
      <c r="V174" s="185"/>
      <c r="W174" s="185"/>
      <c r="X174" s="185"/>
      <c r="Y174" s="185"/>
      <c r="Z174" s="185"/>
      <c r="AA174" s="188"/>
      <c r="AB174" s="185"/>
      <c r="AC174" s="189"/>
      <c r="AD174" s="189"/>
      <c r="AE174" s="185"/>
      <c r="AF174" s="185"/>
      <c r="AG174" s="10"/>
    </row>
    <row r="175" spans="1:33" x14ac:dyDescent="0.25">
      <c r="A175" s="10"/>
      <c r="B175" s="185"/>
      <c r="C175" s="185" t="s">
        <v>2424</v>
      </c>
      <c r="D175" s="185"/>
      <c r="E175" s="185"/>
      <c r="F175" s="185"/>
      <c r="G175" s="187"/>
      <c r="H175" s="187"/>
      <c r="I175" s="187"/>
      <c r="J175" s="187"/>
      <c r="K175" s="187"/>
      <c r="L175" s="188"/>
      <c r="M175" s="188"/>
      <c r="N175" s="187"/>
      <c r="O175" s="188"/>
      <c r="P175" s="189"/>
      <c r="Q175" s="189"/>
      <c r="R175" s="189"/>
      <c r="S175" s="189"/>
      <c r="T175" s="185"/>
      <c r="U175" s="185"/>
      <c r="V175" s="185"/>
      <c r="W175" s="185"/>
      <c r="X175" s="185"/>
      <c r="Y175" s="185"/>
      <c r="Z175" s="185"/>
      <c r="AA175" s="188"/>
      <c r="AB175" s="185"/>
      <c r="AC175" s="189"/>
      <c r="AD175" s="189"/>
      <c r="AE175" s="185"/>
      <c r="AF175" s="185"/>
      <c r="AG175" s="10"/>
    </row>
    <row r="176" spans="1:33" x14ac:dyDescent="0.25">
      <c r="A176" s="10"/>
      <c r="B176" s="185"/>
      <c r="C176" s="185" t="s">
        <v>2432</v>
      </c>
      <c r="D176" s="185"/>
      <c r="E176" s="185"/>
      <c r="F176" s="185"/>
      <c r="G176" s="187"/>
      <c r="H176" s="187"/>
      <c r="I176" s="187"/>
      <c r="J176" s="187"/>
      <c r="K176" s="187"/>
      <c r="L176" s="188"/>
      <c r="M176" s="188"/>
      <c r="N176" s="187"/>
      <c r="O176" s="188"/>
      <c r="P176" s="189"/>
      <c r="Q176" s="189"/>
      <c r="R176" s="189"/>
      <c r="S176" s="189"/>
      <c r="T176" s="185"/>
      <c r="U176" s="185"/>
      <c r="V176" s="185"/>
      <c r="W176" s="185"/>
      <c r="X176" s="185"/>
      <c r="Y176" s="185"/>
      <c r="Z176" s="185"/>
      <c r="AA176" s="188"/>
      <c r="AB176" s="185"/>
      <c r="AC176" s="189"/>
      <c r="AD176" s="189"/>
      <c r="AE176" s="185"/>
      <c r="AF176" s="185"/>
      <c r="AG176" s="10"/>
    </row>
    <row r="177" spans="1:33" x14ac:dyDescent="0.25">
      <c r="A177" s="10"/>
      <c r="B177" s="185"/>
      <c r="C177" s="185" t="s">
        <v>2449</v>
      </c>
      <c r="D177" s="185"/>
      <c r="E177" s="185"/>
      <c r="F177" s="185"/>
      <c r="G177" s="187"/>
      <c r="H177" s="187"/>
      <c r="I177" s="187"/>
      <c r="J177" s="187"/>
      <c r="K177" s="187"/>
      <c r="L177" s="188"/>
      <c r="M177" s="188"/>
      <c r="N177" s="187"/>
      <c r="O177" s="188"/>
      <c r="P177" s="189"/>
      <c r="Q177" s="189"/>
      <c r="R177" s="189"/>
      <c r="S177" s="189"/>
      <c r="T177" s="185"/>
      <c r="U177" s="185"/>
      <c r="V177" s="185"/>
      <c r="W177" s="185"/>
      <c r="X177" s="185"/>
      <c r="Y177" s="185"/>
      <c r="Z177" s="185"/>
      <c r="AA177" s="188"/>
      <c r="AB177" s="185"/>
      <c r="AC177" s="189"/>
      <c r="AD177" s="189"/>
      <c r="AE177" s="185"/>
      <c r="AF177" s="185"/>
      <c r="AG177" s="10"/>
    </row>
    <row r="178" spans="1:33" x14ac:dyDescent="0.25">
      <c r="A178" s="10"/>
      <c r="B178" s="185"/>
      <c r="C178" s="185" t="s">
        <v>2111</v>
      </c>
      <c r="D178" s="185"/>
      <c r="E178" s="185"/>
      <c r="F178" s="185"/>
      <c r="G178" s="187"/>
      <c r="H178" s="187"/>
      <c r="I178" s="187"/>
      <c r="J178" s="187"/>
      <c r="K178" s="187"/>
      <c r="L178" s="188"/>
      <c r="M178" s="188"/>
      <c r="N178" s="187"/>
      <c r="O178" s="188"/>
      <c r="P178" s="189"/>
      <c r="Q178" s="189"/>
      <c r="R178" s="189"/>
      <c r="S178" s="189"/>
      <c r="T178" s="185"/>
      <c r="U178" s="185"/>
      <c r="V178" s="185"/>
      <c r="W178" s="185"/>
      <c r="X178" s="185"/>
      <c r="Y178" s="185"/>
      <c r="Z178" s="185"/>
      <c r="AA178" s="188"/>
      <c r="AB178" s="185"/>
      <c r="AC178" s="189"/>
      <c r="AD178" s="189"/>
      <c r="AE178" s="185"/>
      <c r="AF178" s="185"/>
      <c r="AG178" s="10"/>
    </row>
    <row r="179" spans="1:33" x14ac:dyDescent="0.25">
      <c r="A179" s="10"/>
      <c r="B179" s="185"/>
      <c r="C179" s="185" t="s">
        <v>2457</v>
      </c>
      <c r="D179" s="185"/>
      <c r="E179" s="185"/>
      <c r="F179" s="185"/>
      <c r="G179" s="187"/>
      <c r="H179" s="187"/>
      <c r="I179" s="187"/>
      <c r="J179" s="187"/>
      <c r="K179" s="187"/>
      <c r="L179" s="188"/>
      <c r="M179" s="188"/>
      <c r="N179" s="187"/>
      <c r="O179" s="188"/>
      <c r="P179" s="189"/>
      <c r="Q179" s="189"/>
      <c r="R179" s="189"/>
      <c r="S179" s="189"/>
      <c r="T179" s="185"/>
      <c r="U179" s="185"/>
      <c r="V179" s="185"/>
      <c r="W179" s="185"/>
      <c r="X179" s="185"/>
      <c r="Y179" s="185"/>
      <c r="Z179" s="185"/>
      <c r="AA179" s="188"/>
      <c r="AB179" s="185"/>
      <c r="AC179" s="189"/>
      <c r="AD179" s="189"/>
      <c r="AE179" s="185"/>
      <c r="AF179" s="185"/>
      <c r="AG179" s="10"/>
    </row>
    <row r="180" spans="1:33" x14ac:dyDescent="0.25">
      <c r="A180" s="10"/>
      <c r="B180" s="185"/>
      <c r="C180" s="185" t="s">
        <v>2033</v>
      </c>
      <c r="D180" s="185"/>
      <c r="E180" s="185"/>
      <c r="F180" s="185"/>
      <c r="G180" s="187"/>
      <c r="H180" s="187"/>
      <c r="I180" s="187"/>
      <c r="J180" s="187"/>
      <c r="K180" s="187"/>
      <c r="L180" s="188"/>
      <c r="M180" s="188"/>
      <c r="N180" s="187"/>
      <c r="O180" s="188"/>
      <c r="P180" s="189"/>
      <c r="Q180" s="189"/>
      <c r="R180" s="189"/>
      <c r="S180" s="189"/>
      <c r="T180" s="185"/>
      <c r="U180" s="185"/>
      <c r="V180" s="185"/>
      <c r="W180" s="185"/>
      <c r="X180" s="185"/>
      <c r="Y180" s="185"/>
      <c r="Z180" s="185"/>
      <c r="AA180" s="188"/>
      <c r="AB180" s="185"/>
      <c r="AC180" s="189"/>
      <c r="AD180" s="189"/>
      <c r="AE180" s="185"/>
      <c r="AF180" s="185"/>
      <c r="AG180" s="10"/>
    </row>
    <row r="181" spans="1:33" x14ac:dyDescent="0.25">
      <c r="A181" s="10"/>
      <c r="B181" s="185"/>
      <c r="C181" s="185" t="s">
        <v>2459</v>
      </c>
      <c r="D181" s="185"/>
      <c r="E181" s="185"/>
      <c r="F181" s="185"/>
      <c r="G181" s="187"/>
      <c r="H181" s="187"/>
      <c r="I181" s="187"/>
      <c r="J181" s="187"/>
      <c r="K181" s="187"/>
      <c r="L181" s="188"/>
      <c r="M181" s="188"/>
      <c r="N181" s="187"/>
      <c r="O181" s="188"/>
      <c r="P181" s="189"/>
      <c r="Q181" s="189"/>
      <c r="R181" s="189"/>
      <c r="S181" s="189"/>
      <c r="T181" s="185"/>
      <c r="U181" s="185"/>
      <c r="V181" s="185"/>
      <c r="W181" s="185"/>
      <c r="X181" s="185"/>
      <c r="Y181" s="185"/>
      <c r="Z181" s="185"/>
      <c r="AA181" s="188"/>
      <c r="AB181" s="185"/>
      <c r="AC181" s="189"/>
      <c r="AD181" s="189"/>
      <c r="AE181" s="185"/>
      <c r="AF181" s="185"/>
      <c r="AG181" s="10"/>
    </row>
    <row r="182" spans="1:33" x14ac:dyDescent="0.25">
      <c r="A182" s="10"/>
      <c r="B182" s="185"/>
      <c r="C182" s="185" t="s">
        <v>2433</v>
      </c>
      <c r="D182" s="185"/>
      <c r="E182" s="185"/>
      <c r="F182" s="185"/>
      <c r="G182" s="187"/>
      <c r="H182" s="187"/>
      <c r="I182" s="187"/>
      <c r="J182" s="187"/>
      <c r="K182" s="187"/>
      <c r="L182" s="188"/>
      <c r="M182" s="188"/>
      <c r="N182" s="187"/>
      <c r="O182" s="188"/>
      <c r="P182" s="189"/>
      <c r="Q182" s="189"/>
      <c r="R182" s="189"/>
      <c r="S182" s="189"/>
      <c r="T182" s="185"/>
      <c r="U182" s="185"/>
      <c r="V182" s="185"/>
      <c r="W182" s="185"/>
      <c r="X182" s="185"/>
      <c r="Y182" s="185"/>
      <c r="Z182" s="185"/>
      <c r="AA182" s="188"/>
      <c r="AB182" s="185"/>
      <c r="AC182" s="189"/>
      <c r="AD182" s="189"/>
      <c r="AE182" s="185"/>
      <c r="AF182" s="185"/>
      <c r="AG182" s="10"/>
    </row>
    <row r="183" spans="1:33" x14ac:dyDescent="0.25">
      <c r="A183" s="10"/>
      <c r="B183" s="185"/>
      <c r="C183" s="185" t="s">
        <v>2034</v>
      </c>
      <c r="D183" s="185"/>
      <c r="E183" s="185"/>
      <c r="F183" s="185"/>
      <c r="G183" s="187"/>
      <c r="H183" s="187"/>
      <c r="I183" s="187"/>
      <c r="J183" s="187"/>
      <c r="K183" s="187"/>
      <c r="L183" s="188"/>
      <c r="M183" s="188"/>
      <c r="N183" s="187"/>
      <c r="O183" s="188"/>
      <c r="P183" s="189"/>
      <c r="Q183" s="189"/>
      <c r="R183" s="189"/>
      <c r="S183" s="189"/>
      <c r="T183" s="185"/>
      <c r="U183" s="185"/>
      <c r="V183" s="185"/>
      <c r="W183" s="185"/>
      <c r="X183" s="185"/>
      <c r="Y183" s="185"/>
      <c r="Z183" s="185"/>
      <c r="AA183" s="188"/>
      <c r="AB183" s="185"/>
      <c r="AC183" s="189"/>
      <c r="AD183" s="189"/>
      <c r="AE183" s="185"/>
      <c r="AF183" s="185"/>
      <c r="AG183" s="10"/>
    </row>
    <row r="184" spans="1:33" x14ac:dyDescent="0.25">
      <c r="A184" s="10"/>
      <c r="B184" s="185"/>
      <c r="C184" s="185" t="s">
        <v>2421</v>
      </c>
      <c r="D184" s="185"/>
      <c r="E184" s="185"/>
      <c r="F184" s="185"/>
      <c r="G184" s="187"/>
      <c r="H184" s="187"/>
      <c r="I184" s="187"/>
      <c r="J184" s="187"/>
      <c r="K184" s="187"/>
      <c r="L184" s="188"/>
      <c r="M184" s="188"/>
      <c r="N184" s="187"/>
      <c r="O184" s="188"/>
      <c r="P184" s="189"/>
      <c r="Q184" s="189"/>
      <c r="R184" s="189"/>
      <c r="S184" s="189"/>
      <c r="T184" s="185"/>
      <c r="U184" s="185"/>
      <c r="V184" s="185"/>
      <c r="W184" s="185"/>
      <c r="X184" s="185"/>
      <c r="Y184" s="185"/>
      <c r="Z184" s="185"/>
      <c r="AA184" s="188"/>
      <c r="AB184" s="185"/>
      <c r="AC184" s="189"/>
      <c r="AD184" s="189"/>
      <c r="AE184" s="185"/>
      <c r="AF184" s="185"/>
      <c r="AG184" s="10"/>
    </row>
    <row r="185" spans="1:33" x14ac:dyDescent="0.25">
      <c r="A185" s="10"/>
      <c r="B185" s="185"/>
      <c r="C185" s="185" t="s">
        <v>2035</v>
      </c>
      <c r="D185" s="185"/>
      <c r="E185" s="185"/>
      <c r="F185" s="185"/>
      <c r="G185" s="187"/>
      <c r="H185" s="187"/>
      <c r="I185" s="187"/>
      <c r="J185" s="187"/>
      <c r="K185" s="187"/>
      <c r="L185" s="188"/>
      <c r="M185" s="188"/>
      <c r="N185" s="187"/>
      <c r="O185" s="188"/>
      <c r="P185" s="189"/>
      <c r="Q185" s="189"/>
      <c r="R185" s="189"/>
      <c r="S185" s="189"/>
      <c r="T185" s="185"/>
      <c r="U185" s="185"/>
      <c r="V185" s="185"/>
      <c r="W185" s="185"/>
      <c r="X185" s="185"/>
      <c r="Y185" s="185"/>
      <c r="Z185" s="185"/>
      <c r="AA185" s="188"/>
      <c r="AB185" s="185"/>
      <c r="AC185" s="189"/>
      <c r="AD185" s="189"/>
      <c r="AE185" s="185"/>
      <c r="AF185" s="185"/>
      <c r="AG185" s="10"/>
    </row>
    <row r="186" spans="1:33" x14ac:dyDescent="0.25">
      <c r="A186" s="10"/>
      <c r="B186" s="185"/>
      <c r="C186" s="185" t="s">
        <v>2435</v>
      </c>
      <c r="D186" s="185"/>
      <c r="E186" s="185"/>
      <c r="F186" s="185"/>
      <c r="G186" s="187"/>
      <c r="H186" s="187"/>
      <c r="I186" s="187"/>
      <c r="J186" s="187"/>
      <c r="K186" s="187"/>
      <c r="L186" s="188"/>
      <c r="M186" s="188"/>
      <c r="N186" s="187"/>
      <c r="O186" s="188"/>
      <c r="P186" s="189"/>
      <c r="Q186" s="189"/>
      <c r="R186" s="189"/>
      <c r="S186" s="189"/>
      <c r="T186" s="185"/>
      <c r="U186" s="185"/>
      <c r="V186" s="185"/>
      <c r="W186" s="185"/>
      <c r="X186" s="185"/>
      <c r="Y186" s="185"/>
      <c r="Z186" s="185"/>
      <c r="AA186" s="188"/>
      <c r="AB186" s="185"/>
      <c r="AC186" s="189"/>
      <c r="AD186" s="189"/>
      <c r="AE186" s="185"/>
      <c r="AF186" s="185"/>
      <c r="AG186" s="10"/>
    </row>
    <row r="187" spans="1:33" x14ac:dyDescent="0.25">
      <c r="A187" s="10"/>
      <c r="B187" s="185"/>
      <c r="C187" s="185" t="s">
        <v>2460</v>
      </c>
      <c r="D187" s="185"/>
      <c r="E187" s="185"/>
      <c r="F187" s="185"/>
      <c r="G187" s="187"/>
      <c r="H187" s="187"/>
      <c r="I187" s="187"/>
      <c r="J187" s="187"/>
      <c r="K187" s="187"/>
      <c r="L187" s="188"/>
      <c r="M187" s="188"/>
      <c r="N187" s="187"/>
      <c r="O187" s="188"/>
      <c r="P187" s="189"/>
      <c r="Q187" s="189"/>
      <c r="R187" s="189"/>
      <c r="S187" s="189"/>
      <c r="T187" s="185"/>
      <c r="U187" s="185"/>
      <c r="V187" s="185"/>
      <c r="W187" s="185"/>
      <c r="X187" s="185"/>
      <c r="Y187" s="185"/>
      <c r="Z187" s="185"/>
      <c r="AA187" s="188"/>
      <c r="AB187" s="185"/>
      <c r="AC187" s="189"/>
      <c r="AD187" s="189"/>
      <c r="AE187" s="185"/>
      <c r="AF187" s="185"/>
      <c r="AG187" s="10"/>
    </row>
    <row r="188" spans="1:33" x14ac:dyDescent="0.25">
      <c r="A188" s="10"/>
      <c r="B188" s="185"/>
      <c r="C188" s="272" t="s">
        <v>2661</v>
      </c>
      <c r="D188" s="185"/>
      <c r="E188" s="185"/>
      <c r="F188" s="185"/>
      <c r="G188" s="187"/>
      <c r="H188" s="187"/>
      <c r="I188" s="187"/>
      <c r="J188" s="187"/>
      <c r="K188" s="187"/>
      <c r="L188" s="188"/>
      <c r="M188" s="188"/>
      <c r="N188" s="187"/>
      <c r="O188" s="188"/>
      <c r="P188" s="189"/>
      <c r="Q188" s="189"/>
      <c r="R188" s="189"/>
      <c r="S188" s="189"/>
      <c r="T188" s="185"/>
      <c r="U188" s="185"/>
      <c r="V188" s="185"/>
      <c r="W188" s="185"/>
      <c r="X188" s="185"/>
      <c r="Y188" s="185"/>
      <c r="Z188" s="185"/>
      <c r="AA188" s="188"/>
      <c r="AB188" s="185"/>
      <c r="AC188" s="189"/>
      <c r="AD188" s="189"/>
      <c r="AE188" s="185"/>
      <c r="AF188" s="185"/>
      <c r="AG188" s="10"/>
    </row>
    <row r="189" spans="1:33" x14ac:dyDescent="0.25">
      <c r="A189" s="10"/>
      <c r="B189" s="185"/>
      <c r="C189" s="272" t="s">
        <v>2662</v>
      </c>
      <c r="D189" s="185"/>
      <c r="E189" s="185"/>
      <c r="F189" s="185"/>
      <c r="G189" s="187"/>
      <c r="H189" s="187"/>
      <c r="I189" s="187"/>
      <c r="J189" s="187"/>
      <c r="K189" s="187"/>
      <c r="L189" s="188"/>
      <c r="M189" s="188"/>
      <c r="N189" s="187"/>
      <c r="O189" s="188"/>
      <c r="P189" s="189"/>
      <c r="Q189" s="189"/>
      <c r="R189" s="189"/>
      <c r="S189" s="189"/>
      <c r="T189" s="185"/>
      <c r="U189" s="185"/>
      <c r="V189" s="185"/>
      <c r="W189" s="185"/>
      <c r="X189" s="185"/>
      <c r="Y189" s="185"/>
      <c r="Z189" s="185"/>
      <c r="AA189" s="188"/>
      <c r="AB189" s="185"/>
      <c r="AC189" s="189"/>
      <c r="AD189" s="189"/>
      <c r="AE189" s="185"/>
      <c r="AF189" s="185"/>
      <c r="AG189" s="10"/>
    </row>
    <row r="190" spans="1:33" x14ac:dyDescent="0.25">
      <c r="A190" s="10"/>
      <c r="B190" s="185"/>
      <c r="C190" s="185" t="s">
        <v>2036</v>
      </c>
      <c r="D190" s="185"/>
      <c r="E190" s="185"/>
      <c r="F190" s="185"/>
      <c r="G190" s="187"/>
      <c r="H190" s="187"/>
      <c r="I190" s="187"/>
      <c r="J190" s="187"/>
      <c r="K190" s="187"/>
      <c r="L190" s="188"/>
      <c r="M190" s="188"/>
      <c r="N190" s="187"/>
      <c r="O190" s="188"/>
      <c r="P190" s="189"/>
      <c r="Q190" s="189"/>
      <c r="R190" s="189"/>
      <c r="S190" s="189"/>
      <c r="T190" s="185"/>
      <c r="U190" s="185"/>
      <c r="V190" s="185"/>
      <c r="W190" s="185"/>
      <c r="X190" s="185"/>
      <c r="Y190" s="185"/>
      <c r="Z190" s="185"/>
      <c r="AA190" s="188"/>
      <c r="AB190" s="185"/>
      <c r="AC190" s="189"/>
      <c r="AD190" s="189"/>
      <c r="AE190" s="185"/>
      <c r="AF190" s="185"/>
      <c r="AG190" s="10"/>
    </row>
    <row r="191" spans="1:33" x14ac:dyDescent="0.25">
      <c r="A191" s="10"/>
      <c r="B191" s="185"/>
      <c r="C191" s="185" t="s">
        <v>2037</v>
      </c>
      <c r="D191" s="185"/>
      <c r="E191" s="185"/>
      <c r="F191" s="185"/>
      <c r="G191" s="187"/>
      <c r="H191" s="187"/>
      <c r="I191" s="187"/>
      <c r="J191" s="187"/>
      <c r="K191" s="187"/>
      <c r="L191" s="188"/>
      <c r="M191" s="188"/>
      <c r="N191" s="187"/>
      <c r="O191" s="188"/>
      <c r="P191" s="189"/>
      <c r="Q191" s="189"/>
      <c r="R191" s="189"/>
      <c r="S191" s="189"/>
      <c r="T191" s="185"/>
      <c r="U191" s="185"/>
      <c r="V191" s="185"/>
      <c r="W191" s="185"/>
      <c r="X191" s="185"/>
      <c r="Y191" s="185"/>
      <c r="Z191" s="185"/>
      <c r="AA191" s="188"/>
      <c r="AB191" s="185"/>
      <c r="AC191" s="189"/>
      <c r="AD191" s="189"/>
      <c r="AE191" s="185"/>
      <c r="AF191" s="185"/>
      <c r="AG191" s="10"/>
    </row>
    <row r="192" spans="1:33" x14ac:dyDescent="0.25">
      <c r="A192" s="10"/>
      <c r="B192" s="185"/>
      <c r="C192" s="185" t="s">
        <v>2434</v>
      </c>
      <c r="D192" s="185"/>
      <c r="E192" s="185"/>
      <c r="F192" s="185"/>
      <c r="G192" s="187"/>
      <c r="H192" s="187"/>
      <c r="I192" s="187"/>
      <c r="J192" s="187"/>
      <c r="K192" s="187"/>
      <c r="L192" s="188"/>
      <c r="M192" s="188"/>
      <c r="N192" s="187"/>
      <c r="O192" s="188"/>
      <c r="P192" s="189"/>
      <c r="Q192" s="189"/>
      <c r="R192" s="189"/>
      <c r="S192" s="189"/>
      <c r="T192" s="185"/>
      <c r="U192" s="185"/>
      <c r="V192" s="185"/>
      <c r="W192" s="185"/>
      <c r="X192" s="185"/>
      <c r="Y192" s="185"/>
      <c r="Z192" s="185"/>
      <c r="AA192" s="188"/>
      <c r="AB192" s="185"/>
      <c r="AC192" s="189"/>
      <c r="AD192" s="189"/>
      <c r="AE192" s="185"/>
      <c r="AF192" s="185"/>
      <c r="AG192" s="10"/>
    </row>
    <row r="193" spans="1:33" x14ac:dyDescent="0.25">
      <c r="A193" s="10"/>
      <c r="B193" s="185"/>
      <c r="C193" s="185"/>
      <c r="D193" s="185"/>
      <c r="E193" s="185"/>
      <c r="F193" s="185"/>
      <c r="G193" s="187"/>
      <c r="H193" s="187"/>
      <c r="I193" s="187"/>
      <c r="J193" s="187"/>
      <c r="K193" s="187"/>
      <c r="L193" s="188"/>
      <c r="M193" s="188"/>
      <c r="N193" s="187"/>
      <c r="O193" s="188"/>
      <c r="P193" s="189"/>
      <c r="Q193" s="189"/>
      <c r="R193" s="189"/>
      <c r="S193" s="189"/>
      <c r="T193" s="185"/>
      <c r="U193" s="185"/>
      <c r="V193" s="185"/>
      <c r="W193" s="185"/>
      <c r="X193" s="185"/>
      <c r="Y193" s="185"/>
      <c r="Z193" s="185"/>
      <c r="AA193" s="188"/>
      <c r="AB193" s="185"/>
      <c r="AC193" s="189"/>
      <c r="AD193" s="189"/>
      <c r="AE193" s="185"/>
      <c r="AF193" s="185"/>
      <c r="AG193" s="10"/>
    </row>
    <row r="194" spans="1:33" x14ac:dyDescent="0.25">
      <c r="A194" s="10"/>
      <c r="B194" s="10"/>
      <c r="C194" s="10"/>
      <c r="D194" s="10"/>
      <c r="E194" s="10"/>
      <c r="F194" s="10"/>
      <c r="G194" s="43"/>
      <c r="H194" s="43"/>
      <c r="I194" s="43"/>
      <c r="J194" s="43"/>
      <c r="K194" s="43"/>
      <c r="L194" s="131"/>
      <c r="M194" s="131"/>
      <c r="N194" s="43"/>
      <c r="O194" s="131"/>
      <c r="P194" s="132"/>
      <c r="Q194" s="132"/>
      <c r="R194" s="132"/>
      <c r="S194" s="132"/>
      <c r="T194" s="10"/>
      <c r="U194" s="10"/>
      <c r="V194" s="10"/>
      <c r="W194" s="10"/>
      <c r="X194" s="10"/>
      <c r="Y194" s="10"/>
      <c r="Z194" s="10"/>
      <c r="AA194" s="131"/>
      <c r="AB194" s="10"/>
      <c r="AC194" s="132"/>
      <c r="AD194" s="132"/>
      <c r="AE194" s="10"/>
      <c r="AF194" s="10"/>
      <c r="AG194" s="10"/>
    </row>
  </sheetData>
  <sortState xmlns:xlrd2="http://schemas.microsoft.com/office/spreadsheetml/2017/richdata2" ref="A3:AH121">
    <sortCondition ref="B3:B121"/>
  </sortState>
  <mergeCells count="1">
    <mergeCell ref="Y1:AF1"/>
  </mergeCells>
  <phoneticPr fontId="27" type="noConversion"/>
  <pageMargins left="0.7" right="0.7" top="0.78740157499999996" bottom="0.78740157499999996" header="0.3" footer="0.3"/>
  <pageSetup paperSize="270" orientation="landscape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8"/>
  <sheetViews>
    <sheetView workbookViewId="0">
      <selection activeCell="A20" sqref="A20"/>
    </sheetView>
  </sheetViews>
  <sheetFormatPr defaultRowHeight="15" x14ac:dyDescent="0.25"/>
  <cols>
    <col min="1" max="1" width="3.5703125" customWidth="1"/>
    <col min="3" max="3" width="14" customWidth="1"/>
    <col min="4" max="4" width="38.42578125" customWidth="1"/>
    <col min="5" max="5" width="21.140625" customWidth="1"/>
    <col min="7" max="7" width="3.7109375" customWidth="1"/>
  </cols>
  <sheetData>
    <row r="1" spans="1:27" ht="18.75" x14ac:dyDescent="0.25">
      <c r="A1" s="10"/>
      <c r="B1" s="133" t="s">
        <v>844</v>
      </c>
      <c r="C1" s="133" t="s">
        <v>849</v>
      </c>
      <c r="D1" s="134" t="s">
        <v>858</v>
      </c>
      <c r="E1" s="134" t="s">
        <v>28</v>
      </c>
      <c r="F1" s="133" t="s">
        <v>871</v>
      </c>
      <c r="G1" s="10"/>
    </row>
    <row r="2" spans="1:27" x14ac:dyDescent="0.25">
      <c r="A2" s="10"/>
      <c r="B2" s="148" t="s">
        <v>845</v>
      </c>
      <c r="C2" s="146" t="s">
        <v>850</v>
      </c>
      <c r="D2" s="147" t="s">
        <v>859</v>
      </c>
      <c r="E2" s="147" t="s">
        <v>867</v>
      </c>
      <c r="F2" s="152" t="s">
        <v>872</v>
      </c>
      <c r="G2" s="10"/>
    </row>
    <row r="3" spans="1:27" x14ac:dyDescent="0.25">
      <c r="A3" s="10"/>
      <c r="B3" s="149"/>
      <c r="C3" s="143" t="s">
        <v>851</v>
      </c>
      <c r="D3" s="144" t="s">
        <v>860</v>
      </c>
      <c r="E3" s="144"/>
      <c r="F3" s="153"/>
      <c r="G3" s="10"/>
    </row>
    <row r="4" spans="1:27" x14ac:dyDescent="0.25">
      <c r="A4" s="10"/>
      <c r="B4" s="150" t="s">
        <v>846</v>
      </c>
      <c r="C4" s="104" t="s">
        <v>852</v>
      </c>
      <c r="D4" s="40" t="s">
        <v>861</v>
      </c>
      <c r="E4" s="40" t="s">
        <v>868</v>
      </c>
      <c r="F4" s="154" t="s">
        <v>873</v>
      </c>
      <c r="G4" s="10"/>
    </row>
    <row r="5" spans="1:27" ht="15" customHeight="1" x14ac:dyDescent="0.25">
      <c r="A5" s="10"/>
      <c r="B5" s="149"/>
      <c r="C5" s="143" t="s">
        <v>853</v>
      </c>
      <c r="D5" s="144" t="s">
        <v>862</v>
      </c>
      <c r="E5" s="144"/>
      <c r="F5" s="153"/>
      <c r="G5" s="10"/>
    </row>
    <row r="6" spans="1:27" x14ac:dyDescent="0.25">
      <c r="A6" s="10"/>
      <c r="B6" s="151" t="s">
        <v>847</v>
      </c>
      <c r="C6" s="105" t="s">
        <v>854</v>
      </c>
      <c r="D6" s="40" t="s">
        <v>863</v>
      </c>
      <c r="E6" s="40" t="s">
        <v>869</v>
      </c>
      <c r="F6" s="154" t="s">
        <v>874</v>
      </c>
      <c r="G6" s="10"/>
    </row>
    <row r="7" spans="1:27" x14ac:dyDescent="0.25">
      <c r="A7" s="10"/>
      <c r="B7" s="149"/>
      <c r="C7" s="145" t="s">
        <v>855</v>
      </c>
      <c r="D7" s="144" t="s">
        <v>864</v>
      </c>
      <c r="E7" s="144"/>
      <c r="F7" s="153"/>
      <c r="G7" s="10"/>
    </row>
    <row r="8" spans="1:27" x14ac:dyDescent="0.25">
      <c r="A8" s="10"/>
      <c r="B8" s="151" t="s">
        <v>848</v>
      </c>
      <c r="C8" s="105" t="s">
        <v>856</v>
      </c>
      <c r="D8" s="40" t="s">
        <v>865</v>
      </c>
      <c r="E8" s="40" t="s">
        <v>870</v>
      </c>
      <c r="F8" s="154" t="s">
        <v>875</v>
      </c>
      <c r="G8" s="10"/>
    </row>
    <row r="9" spans="1:27" x14ac:dyDescent="0.25">
      <c r="A9" s="10"/>
      <c r="B9" s="149"/>
      <c r="C9" s="145" t="s">
        <v>857</v>
      </c>
      <c r="D9" s="144" t="s">
        <v>866</v>
      </c>
      <c r="E9" s="144"/>
      <c r="F9" s="153"/>
      <c r="G9" s="10"/>
    </row>
    <row r="10" spans="1:27" x14ac:dyDescent="0.25">
      <c r="A10" s="10"/>
      <c r="B10" s="10"/>
      <c r="C10" s="10"/>
      <c r="D10" s="10"/>
      <c r="E10" s="10"/>
      <c r="F10" s="10"/>
      <c r="G10" s="10"/>
    </row>
    <row r="12" spans="1:27" x14ac:dyDescent="0.25">
      <c r="B12" s="40" t="s">
        <v>876</v>
      </c>
    </row>
    <row r="13" spans="1:27" x14ac:dyDescent="0.25">
      <c r="A13" s="215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</row>
    <row r="14" spans="1:27" x14ac:dyDescent="0.25">
      <c r="A14" s="185"/>
      <c r="B14" s="186" t="s">
        <v>964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</row>
    <row r="15" spans="1:27" x14ac:dyDescent="0.25">
      <c r="A15" s="185"/>
      <c r="B15" s="186" t="s">
        <v>960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</row>
    <row r="16" spans="1:27" x14ac:dyDescent="0.25">
      <c r="A16" s="185"/>
      <c r="B16" s="186" t="s">
        <v>961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</row>
    <row r="17" spans="1:27" x14ac:dyDescent="0.25">
      <c r="A17" s="185"/>
      <c r="B17" s="186" t="s">
        <v>959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</row>
    <row r="18" spans="1:27" x14ac:dyDescent="0.25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</row>
  </sheetData>
  <pageMargins left="0.7" right="0.7" top="0.78740157499999996" bottom="0.78740157499999996" header="0.3" footer="0.3"/>
  <pageSetup paperSize="269" orientation="landscape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235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Q1" sqref="Q1"/>
    </sheetView>
  </sheetViews>
  <sheetFormatPr defaultColWidth="9.140625" defaultRowHeight="15" x14ac:dyDescent="0.25"/>
  <cols>
    <col min="1" max="1" width="3.5703125" customWidth="1"/>
    <col min="2" max="2" width="38.28515625" customWidth="1"/>
    <col min="3" max="9" width="11.7109375" customWidth="1"/>
    <col min="10" max="12" width="11.7109375" style="23" customWidth="1"/>
    <col min="13" max="13" width="13.85546875" style="23" customWidth="1"/>
    <col min="14" max="14" width="11.7109375" style="23" customWidth="1"/>
    <col min="15" max="15" width="15.42578125" customWidth="1"/>
    <col min="16" max="16" width="3.85546875" customWidth="1"/>
    <col min="17" max="17" width="8" customWidth="1"/>
    <col min="18" max="18" width="13.42578125" customWidth="1"/>
  </cols>
  <sheetData>
    <row r="1" spans="1:26" s="222" customFormat="1" ht="62.25" customHeight="1" x14ac:dyDescent="0.3">
      <c r="A1" s="158"/>
      <c r="B1" s="157" t="s">
        <v>2320</v>
      </c>
      <c r="C1" s="157" t="s">
        <v>845</v>
      </c>
      <c r="D1" s="157" t="s">
        <v>846</v>
      </c>
      <c r="E1" s="157" t="s">
        <v>1016</v>
      </c>
      <c r="F1" s="157" t="s">
        <v>1017</v>
      </c>
      <c r="G1" s="157" t="s">
        <v>2140</v>
      </c>
      <c r="H1" s="157" t="s">
        <v>2535</v>
      </c>
      <c r="I1" s="157" t="s">
        <v>2536</v>
      </c>
      <c r="J1" s="266" t="s">
        <v>2141</v>
      </c>
      <c r="K1" s="266" t="s">
        <v>2142</v>
      </c>
      <c r="L1" s="266" t="s">
        <v>2143</v>
      </c>
      <c r="M1" s="126" t="s">
        <v>2363</v>
      </c>
      <c r="N1" s="126" t="s">
        <v>2355</v>
      </c>
      <c r="O1" s="125" t="s">
        <v>2364</v>
      </c>
      <c r="P1" s="158"/>
      <c r="R1" s="119"/>
      <c r="S1" s="119"/>
      <c r="T1" s="119"/>
      <c r="U1" s="119"/>
      <c r="V1" s="119"/>
      <c r="W1" s="119"/>
      <c r="X1" s="119"/>
      <c r="Y1" s="119"/>
      <c r="Z1" s="267"/>
    </row>
    <row r="2" spans="1:26" x14ac:dyDescent="0.25">
      <c r="A2" s="10"/>
      <c r="B2" s="33" t="s">
        <v>721</v>
      </c>
      <c r="C2" s="156" t="s">
        <v>1150</v>
      </c>
      <c r="E2" s="156" t="s">
        <v>1151</v>
      </c>
      <c r="F2" s="156" t="s">
        <v>1152</v>
      </c>
      <c r="G2" s="231" t="s">
        <v>2144</v>
      </c>
      <c r="H2" s="231" t="s">
        <v>2537</v>
      </c>
      <c r="J2" s="23">
        <v>0</v>
      </c>
      <c r="K2" s="234">
        <v>2</v>
      </c>
      <c r="L2" s="235">
        <v>3</v>
      </c>
      <c r="M2" s="23">
        <v>5</v>
      </c>
      <c r="O2" s="23"/>
      <c r="P2" s="10"/>
      <c r="R2" s="33"/>
      <c r="Y2" s="119"/>
      <c r="Z2" s="23"/>
    </row>
    <row r="3" spans="1:26" x14ac:dyDescent="0.25">
      <c r="A3" s="10"/>
      <c r="B3" s="33" t="s">
        <v>2524</v>
      </c>
      <c r="C3" s="156" t="s">
        <v>2525</v>
      </c>
      <c r="D3" s="156" t="s">
        <v>2526</v>
      </c>
      <c r="F3" s="156" t="s">
        <v>2527</v>
      </c>
      <c r="G3" s="231" t="s">
        <v>2528</v>
      </c>
      <c r="J3" s="23">
        <v>0</v>
      </c>
      <c r="K3" s="234">
        <v>1</v>
      </c>
      <c r="L3" s="235">
        <v>3</v>
      </c>
      <c r="M3" s="23">
        <v>4</v>
      </c>
      <c r="O3" s="23">
        <v>4</v>
      </c>
      <c r="P3" s="10"/>
      <c r="R3" s="33"/>
      <c r="Y3" s="119"/>
      <c r="Z3" s="23"/>
    </row>
    <row r="4" spans="1:26" x14ac:dyDescent="0.25">
      <c r="A4" s="10"/>
      <c r="B4" s="223" t="s">
        <v>2145</v>
      </c>
      <c r="C4" s="219" t="s">
        <v>2146</v>
      </c>
      <c r="D4" s="219" t="s">
        <v>2328</v>
      </c>
      <c r="E4" s="219" t="s">
        <v>2329</v>
      </c>
      <c r="F4" s="219" t="s">
        <v>2330</v>
      </c>
      <c r="G4" s="231" t="s">
        <v>2147</v>
      </c>
      <c r="J4" s="23">
        <v>0</v>
      </c>
      <c r="K4" s="234">
        <v>1</v>
      </c>
      <c r="L4" s="235">
        <v>4</v>
      </c>
      <c r="M4" s="23">
        <v>5</v>
      </c>
      <c r="O4" s="23"/>
      <c r="P4" s="10"/>
      <c r="R4" s="33"/>
      <c r="Y4" s="119"/>
      <c r="Z4" s="23"/>
    </row>
    <row r="5" spans="1:26" x14ac:dyDescent="0.25">
      <c r="A5" s="10"/>
      <c r="B5" s="223" t="s">
        <v>2529</v>
      </c>
      <c r="C5" s="39"/>
      <c r="D5" s="219" t="s">
        <v>2530</v>
      </c>
      <c r="E5" s="219" t="s">
        <v>2531</v>
      </c>
      <c r="F5" s="219" t="s">
        <v>2532</v>
      </c>
      <c r="G5" s="231" t="s">
        <v>2533</v>
      </c>
      <c r="H5" s="231" t="s">
        <v>2534</v>
      </c>
      <c r="J5" s="23">
        <v>0</v>
      </c>
      <c r="K5" s="234">
        <v>2</v>
      </c>
      <c r="L5" s="235">
        <v>3</v>
      </c>
      <c r="M5" s="23">
        <v>5</v>
      </c>
      <c r="O5" s="23">
        <v>5</v>
      </c>
      <c r="P5" s="10"/>
      <c r="R5" s="33"/>
      <c r="Y5" s="119"/>
      <c r="Z5" s="23"/>
    </row>
    <row r="6" spans="1:26" x14ac:dyDescent="0.25">
      <c r="A6" s="10"/>
      <c r="B6" s="21" t="s">
        <v>722</v>
      </c>
      <c r="C6" s="231" t="s">
        <v>1523</v>
      </c>
      <c r="D6" s="231" t="s">
        <v>1524</v>
      </c>
      <c r="E6" s="232" t="s">
        <v>1525</v>
      </c>
      <c r="F6" s="156" t="s">
        <v>1526</v>
      </c>
      <c r="G6" s="231" t="s">
        <v>2148</v>
      </c>
      <c r="H6" s="231" t="s">
        <v>2538</v>
      </c>
      <c r="I6" s="231" t="s">
        <v>2539</v>
      </c>
      <c r="J6" s="23">
        <v>1</v>
      </c>
      <c r="K6" s="234">
        <v>6</v>
      </c>
      <c r="L6" s="235">
        <v>1</v>
      </c>
      <c r="M6" s="23">
        <v>7</v>
      </c>
      <c r="N6" s="23">
        <v>1</v>
      </c>
      <c r="O6" s="23">
        <f>IF(N6=1,M6,"")</f>
        <v>7</v>
      </c>
      <c r="P6" s="10"/>
      <c r="R6" s="33"/>
      <c r="U6" s="91"/>
      <c r="Z6" s="23"/>
    </row>
    <row r="7" spans="1:26" x14ac:dyDescent="0.25">
      <c r="A7" s="10"/>
      <c r="B7" s="21" t="s">
        <v>723</v>
      </c>
      <c r="C7" s="231" t="s">
        <v>1529</v>
      </c>
      <c r="J7" s="23">
        <v>1</v>
      </c>
      <c r="K7" s="234">
        <v>1</v>
      </c>
      <c r="L7" s="23">
        <v>0</v>
      </c>
      <c r="M7" s="23">
        <v>1</v>
      </c>
      <c r="O7" s="23" t="str">
        <f t="shared" ref="O7:O70" si="0">IF(N7=1,M7,"")</f>
        <v/>
      </c>
      <c r="P7" s="10"/>
      <c r="R7" s="33"/>
      <c r="Z7" s="23"/>
    </row>
    <row r="8" spans="1:26" x14ac:dyDescent="0.25">
      <c r="A8" s="10"/>
      <c r="B8" s="21" t="s">
        <v>724</v>
      </c>
      <c r="C8" s="231" t="s">
        <v>1547</v>
      </c>
      <c r="J8" s="23">
        <v>1</v>
      </c>
      <c r="K8" s="234">
        <v>1</v>
      </c>
      <c r="L8" s="23">
        <v>0</v>
      </c>
      <c r="M8" s="23">
        <v>1</v>
      </c>
      <c r="O8" s="23" t="str">
        <f t="shared" si="0"/>
        <v/>
      </c>
      <c r="P8" s="10"/>
      <c r="R8" s="33"/>
      <c r="Z8" s="23"/>
    </row>
    <row r="9" spans="1:26" x14ac:dyDescent="0.25">
      <c r="A9" s="10"/>
      <c r="B9" s="33" t="s">
        <v>1514</v>
      </c>
      <c r="C9" s="231" t="s">
        <v>1515</v>
      </c>
      <c r="J9" s="23">
        <v>1</v>
      </c>
      <c r="K9" s="234">
        <v>1</v>
      </c>
      <c r="L9" s="23">
        <v>0</v>
      </c>
      <c r="M9" s="23">
        <v>1</v>
      </c>
      <c r="O9" s="23" t="str">
        <f t="shared" si="0"/>
        <v/>
      </c>
      <c r="P9" s="10"/>
      <c r="R9" s="33"/>
      <c r="Z9" s="23"/>
    </row>
    <row r="10" spans="1:26" x14ac:dyDescent="0.25">
      <c r="A10" s="10"/>
      <c r="B10" s="21" t="s">
        <v>725</v>
      </c>
      <c r="C10" s="231" t="s">
        <v>1530</v>
      </c>
      <c r="J10" s="23">
        <v>1</v>
      </c>
      <c r="K10" s="234">
        <v>1</v>
      </c>
      <c r="L10" s="23">
        <v>0</v>
      </c>
      <c r="M10" s="23">
        <v>1</v>
      </c>
      <c r="O10" s="23" t="str">
        <f t="shared" si="0"/>
        <v/>
      </c>
      <c r="P10" s="10"/>
      <c r="R10" s="33"/>
      <c r="Z10" s="23"/>
    </row>
    <row r="11" spans="1:26" x14ac:dyDescent="0.25">
      <c r="A11" s="10"/>
      <c r="B11" s="33" t="s">
        <v>1552</v>
      </c>
      <c r="C11" s="231" t="s">
        <v>1553</v>
      </c>
      <c r="J11" s="23">
        <v>1</v>
      </c>
      <c r="K11" s="234">
        <v>1</v>
      </c>
      <c r="L11" s="23">
        <v>0</v>
      </c>
      <c r="M11" s="23">
        <v>1</v>
      </c>
      <c r="O11" s="23" t="str">
        <f t="shared" si="0"/>
        <v/>
      </c>
      <c r="P11" s="10"/>
      <c r="R11" s="33"/>
      <c r="Z11" s="23"/>
    </row>
    <row r="12" spans="1:26" x14ac:dyDescent="0.25">
      <c r="A12" s="10"/>
      <c r="B12" s="21" t="s">
        <v>726</v>
      </c>
      <c r="C12" s="231" t="s">
        <v>1527</v>
      </c>
      <c r="J12" s="23">
        <v>1</v>
      </c>
      <c r="K12" s="234">
        <v>1</v>
      </c>
      <c r="L12" s="23">
        <v>0</v>
      </c>
      <c r="M12" s="23">
        <v>1</v>
      </c>
      <c r="N12" s="23">
        <v>1</v>
      </c>
      <c r="O12" s="23">
        <f t="shared" si="0"/>
        <v>1</v>
      </c>
      <c r="P12" s="10"/>
      <c r="R12" s="33"/>
      <c r="Z12" s="23"/>
    </row>
    <row r="13" spans="1:26" x14ac:dyDescent="0.25">
      <c r="A13" s="10"/>
      <c r="B13" s="33" t="s">
        <v>1536</v>
      </c>
      <c r="C13" s="231" t="s">
        <v>1537</v>
      </c>
      <c r="J13" s="23">
        <v>1</v>
      </c>
      <c r="K13" s="234">
        <v>1</v>
      </c>
      <c r="L13" s="23">
        <v>0</v>
      </c>
      <c r="M13" s="23">
        <v>1</v>
      </c>
      <c r="N13" s="23">
        <v>1</v>
      </c>
      <c r="O13" s="23">
        <f t="shared" si="0"/>
        <v>1</v>
      </c>
      <c r="P13" s="10"/>
      <c r="R13" s="33"/>
      <c r="Z13" s="23"/>
    </row>
    <row r="14" spans="1:26" x14ac:dyDescent="0.25">
      <c r="A14" s="10"/>
      <c r="B14" s="21" t="s">
        <v>1503</v>
      </c>
      <c r="C14" s="231" t="s">
        <v>1504</v>
      </c>
      <c r="E14" s="232" t="s">
        <v>1505</v>
      </c>
      <c r="F14" s="231" t="s">
        <v>1506</v>
      </c>
      <c r="G14" s="231" t="s">
        <v>2149</v>
      </c>
      <c r="H14" s="231" t="s">
        <v>2540</v>
      </c>
      <c r="J14" s="23">
        <v>1</v>
      </c>
      <c r="K14" s="234">
        <v>5</v>
      </c>
      <c r="L14" s="23">
        <v>0</v>
      </c>
      <c r="M14" s="23">
        <v>5</v>
      </c>
      <c r="N14" s="23">
        <v>1</v>
      </c>
      <c r="O14" s="23">
        <f t="shared" si="0"/>
        <v>5</v>
      </c>
      <c r="P14" s="10"/>
      <c r="R14" s="33"/>
      <c r="U14" s="91"/>
      <c r="Z14" s="23"/>
    </row>
    <row r="15" spans="1:26" x14ac:dyDescent="0.25">
      <c r="A15" s="10"/>
      <c r="B15" s="21" t="s">
        <v>727</v>
      </c>
      <c r="C15" s="231" t="s">
        <v>1534</v>
      </c>
      <c r="J15" s="23">
        <v>1</v>
      </c>
      <c r="K15" s="234">
        <v>1</v>
      </c>
      <c r="L15" s="23">
        <v>0</v>
      </c>
      <c r="M15" s="23">
        <v>1</v>
      </c>
      <c r="O15" s="23" t="str">
        <f t="shared" si="0"/>
        <v/>
      </c>
      <c r="P15" s="10"/>
      <c r="R15" s="33"/>
      <c r="Z15" s="23"/>
    </row>
    <row r="16" spans="1:26" x14ac:dyDescent="0.25">
      <c r="A16" s="10"/>
      <c r="B16" s="21" t="s">
        <v>2357</v>
      </c>
      <c r="C16" s="231" t="s">
        <v>1548</v>
      </c>
      <c r="D16" s="156" t="s">
        <v>1549</v>
      </c>
      <c r="E16" s="156" t="s">
        <v>1550</v>
      </c>
      <c r="F16" s="156" t="s">
        <v>1551</v>
      </c>
      <c r="G16" s="231" t="s">
        <v>2151</v>
      </c>
      <c r="J16" s="23">
        <v>1</v>
      </c>
      <c r="K16" s="234">
        <v>2</v>
      </c>
      <c r="L16" s="235">
        <v>3</v>
      </c>
      <c r="M16" s="23">
        <v>5</v>
      </c>
      <c r="N16" s="23">
        <v>1</v>
      </c>
      <c r="O16" s="23">
        <f t="shared" si="0"/>
        <v>5</v>
      </c>
      <c r="P16" s="10"/>
      <c r="R16" s="33"/>
      <c r="Z16" s="23"/>
    </row>
    <row r="17" spans="1:26" x14ac:dyDescent="0.25">
      <c r="A17" s="10"/>
      <c r="B17" s="33" t="s">
        <v>1555</v>
      </c>
      <c r="C17" s="231" t="s">
        <v>1556</v>
      </c>
      <c r="J17" s="23">
        <v>1</v>
      </c>
      <c r="K17" s="234">
        <v>1</v>
      </c>
      <c r="L17" s="23">
        <v>0</v>
      </c>
      <c r="M17" s="23">
        <v>1</v>
      </c>
      <c r="O17" s="23" t="str">
        <f t="shared" si="0"/>
        <v/>
      </c>
      <c r="P17" s="10"/>
      <c r="R17" s="33"/>
      <c r="Z17" s="23"/>
    </row>
    <row r="18" spans="1:26" x14ac:dyDescent="0.25">
      <c r="A18" s="10"/>
      <c r="B18" s="21" t="s">
        <v>2657</v>
      </c>
      <c r="C18" s="231" t="s">
        <v>1540</v>
      </c>
      <c r="D18" s="156" t="s">
        <v>1541</v>
      </c>
      <c r="E18" s="156" t="s">
        <v>1542</v>
      </c>
      <c r="F18" s="156" t="s">
        <v>1543</v>
      </c>
      <c r="G18" s="231" t="s">
        <v>2150</v>
      </c>
      <c r="H18" s="231" t="s">
        <v>2541</v>
      </c>
      <c r="I18" s="231" t="s">
        <v>2542</v>
      </c>
      <c r="J18" s="23">
        <v>1</v>
      </c>
      <c r="K18" s="234">
        <v>4</v>
      </c>
      <c r="L18" s="235">
        <v>3</v>
      </c>
      <c r="M18" s="23">
        <v>7</v>
      </c>
      <c r="N18" s="23">
        <v>1</v>
      </c>
      <c r="O18" s="23">
        <f t="shared" si="0"/>
        <v>7</v>
      </c>
      <c r="P18" s="10"/>
      <c r="R18" s="33"/>
    </row>
    <row r="19" spans="1:26" x14ac:dyDescent="0.25">
      <c r="A19" s="10"/>
      <c r="B19" s="21" t="s">
        <v>2658</v>
      </c>
      <c r="C19" s="231" t="s">
        <v>1548</v>
      </c>
      <c r="D19" s="156" t="s">
        <v>1549</v>
      </c>
      <c r="E19" s="156" t="s">
        <v>1550</v>
      </c>
      <c r="F19" s="156" t="s">
        <v>1551</v>
      </c>
      <c r="G19" s="231" t="s">
        <v>2151</v>
      </c>
      <c r="J19" s="23">
        <v>1</v>
      </c>
      <c r="K19" s="234">
        <v>2</v>
      </c>
      <c r="L19" s="235">
        <v>3</v>
      </c>
      <c r="M19" s="23">
        <v>5</v>
      </c>
      <c r="N19" s="23">
        <v>1</v>
      </c>
      <c r="O19" s="23">
        <f t="shared" si="0"/>
        <v>5</v>
      </c>
      <c r="P19" s="10"/>
      <c r="R19" s="33"/>
    </row>
    <row r="20" spans="1:26" x14ac:dyDescent="0.25">
      <c r="A20" s="10"/>
      <c r="B20" s="21" t="s">
        <v>728</v>
      </c>
      <c r="C20" s="231" t="s">
        <v>1528</v>
      </c>
      <c r="J20" s="23">
        <v>1</v>
      </c>
      <c r="K20" s="234">
        <v>1</v>
      </c>
      <c r="L20" s="23">
        <v>0</v>
      </c>
      <c r="M20" s="23">
        <v>1</v>
      </c>
      <c r="O20" s="23" t="str">
        <f t="shared" si="0"/>
        <v/>
      </c>
      <c r="P20" s="10"/>
      <c r="R20" s="33"/>
      <c r="Z20" s="23"/>
    </row>
    <row r="21" spans="1:26" x14ac:dyDescent="0.25">
      <c r="A21" s="10"/>
      <c r="B21" s="21" t="s">
        <v>729</v>
      </c>
      <c r="C21" s="231" t="s">
        <v>1335</v>
      </c>
      <c r="E21" s="232" t="s">
        <v>1336</v>
      </c>
      <c r="F21" s="231" t="s">
        <v>1337</v>
      </c>
      <c r="G21" s="231" t="s">
        <v>2152</v>
      </c>
      <c r="H21" s="231" t="s">
        <v>2543</v>
      </c>
      <c r="J21" s="23">
        <v>1</v>
      </c>
      <c r="K21" s="234">
        <v>5</v>
      </c>
      <c r="L21" s="23">
        <v>0</v>
      </c>
      <c r="M21" s="23">
        <v>5</v>
      </c>
      <c r="O21" s="23" t="str">
        <f t="shared" si="0"/>
        <v/>
      </c>
      <c r="P21" s="10"/>
      <c r="R21" s="33"/>
      <c r="U21" s="91"/>
      <c r="Z21" s="23"/>
    </row>
    <row r="22" spans="1:26" x14ac:dyDescent="0.25">
      <c r="A22" s="10"/>
      <c r="B22" s="21" t="s">
        <v>730</v>
      </c>
      <c r="C22" s="231" t="s">
        <v>1538</v>
      </c>
      <c r="J22" s="23">
        <v>1</v>
      </c>
      <c r="K22" s="234">
        <v>1</v>
      </c>
      <c r="L22" s="23">
        <v>0</v>
      </c>
      <c r="M22" s="23">
        <v>1</v>
      </c>
      <c r="N22" s="23">
        <v>1</v>
      </c>
      <c r="O22" s="23">
        <f t="shared" si="0"/>
        <v>1</v>
      </c>
      <c r="P22" s="10"/>
      <c r="R22" s="33"/>
      <c r="Z22" s="23"/>
    </row>
    <row r="23" spans="1:26" x14ac:dyDescent="0.25">
      <c r="A23" s="10"/>
      <c r="B23" s="21" t="s">
        <v>731</v>
      </c>
      <c r="C23" s="231" t="s">
        <v>1539</v>
      </c>
      <c r="J23" s="23">
        <v>1</v>
      </c>
      <c r="K23" s="234">
        <v>1</v>
      </c>
      <c r="L23" s="23">
        <v>0</v>
      </c>
      <c r="M23" s="23">
        <v>1</v>
      </c>
      <c r="O23" s="23" t="str">
        <f t="shared" si="0"/>
        <v/>
      </c>
      <c r="P23" s="10"/>
      <c r="R23" s="33"/>
      <c r="Z23" s="23"/>
    </row>
    <row r="24" spans="1:26" x14ac:dyDescent="0.25">
      <c r="A24" s="10"/>
      <c r="B24" s="21" t="s">
        <v>732</v>
      </c>
      <c r="C24" s="231" t="s">
        <v>1520</v>
      </c>
      <c r="J24" s="23">
        <v>1</v>
      </c>
      <c r="K24" s="234">
        <v>1</v>
      </c>
      <c r="L24" s="23">
        <v>0</v>
      </c>
      <c r="M24" s="23">
        <v>1</v>
      </c>
      <c r="O24" s="23" t="str">
        <f t="shared" si="0"/>
        <v/>
      </c>
      <c r="P24" s="10"/>
      <c r="R24" s="33"/>
      <c r="Z24" s="23"/>
    </row>
    <row r="25" spans="1:26" x14ac:dyDescent="0.25">
      <c r="A25" s="10"/>
      <c r="B25" s="21" t="s">
        <v>733</v>
      </c>
      <c r="C25" s="231" t="s">
        <v>1535</v>
      </c>
      <c r="J25" s="23">
        <v>1</v>
      </c>
      <c r="K25" s="234">
        <v>1</v>
      </c>
      <c r="L25" s="23">
        <v>0</v>
      </c>
      <c r="M25" s="23">
        <v>1</v>
      </c>
      <c r="O25" s="23" t="str">
        <f t="shared" si="0"/>
        <v/>
      </c>
      <c r="P25" s="10"/>
      <c r="R25" s="33"/>
      <c r="Z25" s="23"/>
    </row>
    <row r="26" spans="1:26" x14ac:dyDescent="0.25">
      <c r="A26" s="10"/>
      <c r="B26" s="21" t="s">
        <v>2659</v>
      </c>
      <c r="C26" s="231" t="s">
        <v>1516</v>
      </c>
      <c r="D26" s="231" t="s">
        <v>1517</v>
      </c>
      <c r="E26" s="156" t="s">
        <v>1518</v>
      </c>
      <c r="F26" s="156" t="s">
        <v>1519</v>
      </c>
      <c r="G26" s="231" t="s">
        <v>2153</v>
      </c>
      <c r="I26" s="231" t="s">
        <v>2544</v>
      </c>
      <c r="J26" s="23">
        <v>1</v>
      </c>
      <c r="K26" s="234">
        <v>4</v>
      </c>
      <c r="L26" s="235">
        <v>2</v>
      </c>
      <c r="M26" s="23">
        <v>6</v>
      </c>
      <c r="N26" s="23">
        <v>1</v>
      </c>
      <c r="O26" s="23">
        <f t="shared" si="0"/>
        <v>6</v>
      </c>
      <c r="P26" s="10"/>
      <c r="R26" s="33"/>
      <c r="Z26" s="23"/>
    </row>
    <row r="27" spans="1:26" x14ac:dyDescent="0.25">
      <c r="A27" s="10"/>
      <c r="B27" s="33" t="s">
        <v>1338</v>
      </c>
      <c r="C27" s="231" t="s">
        <v>1339</v>
      </c>
      <c r="E27" s="232" t="s">
        <v>1340</v>
      </c>
      <c r="F27" s="231" t="s">
        <v>1341</v>
      </c>
      <c r="G27" s="231" t="s">
        <v>2154</v>
      </c>
      <c r="H27" s="231" t="s">
        <v>2545</v>
      </c>
      <c r="J27" s="23">
        <v>1</v>
      </c>
      <c r="K27" s="234">
        <v>5</v>
      </c>
      <c r="L27" s="23">
        <v>0</v>
      </c>
      <c r="M27" s="23">
        <v>5</v>
      </c>
      <c r="O27" s="23" t="str">
        <f t="shared" si="0"/>
        <v/>
      </c>
      <c r="P27" s="10"/>
      <c r="R27" s="33"/>
      <c r="U27" s="91"/>
      <c r="Z27" s="23"/>
    </row>
    <row r="28" spans="1:26" x14ac:dyDescent="0.25">
      <c r="A28" s="10"/>
      <c r="B28" s="21" t="s">
        <v>1544</v>
      </c>
      <c r="C28" s="231" t="s">
        <v>1545</v>
      </c>
      <c r="J28" s="23">
        <v>1</v>
      </c>
      <c r="K28" s="234">
        <v>1</v>
      </c>
      <c r="L28" s="23">
        <v>0</v>
      </c>
      <c r="M28" s="23">
        <v>1</v>
      </c>
      <c r="O28" s="23" t="str">
        <f t="shared" si="0"/>
        <v/>
      </c>
      <c r="P28" s="10"/>
      <c r="R28" s="33"/>
      <c r="Z28" s="23"/>
    </row>
    <row r="29" spans="1:26" x14ac:dyDescent="0.25">
      <c r="A29" s="10"/>
      <c r="B29" s="21" t="s">
        <v>734</v>
      </c>
      <c r="C29" s="231" t="s">
        <v>1532</v>
      </c>
      <c r="J29" s="23">
        <v>1</v>
      </c>
      <c r="K29" s="234">
        <v>1</v>
      </c>
      <c r="L29" s="23">
        <v>0</v>
      </c>
      <c r="M29" s="23">
        <v>1</v>
      </c>
      <c r="N29" s="23">
        <v>1</v>
      </c>
      <c r="O29" s="23">
        <f t="shared" si="0"/>
        <v>1</v>
      </c>
      <c r="P29" s="10"/>
      <c r="R29" s="33"/>
      <c r="Z29" s="23"/>
    </row>
    <row r="30" spans="1:26" x14ac:dyDescent="0.25">
      <c r="A30" s="10"/>
      <c r="B30" s="21" t="s">
        <v>735</v>
      </c>
      <c r="C30" s="231" t="s">
        <v>1546</v>
      </c>
      <c r="G30" s="231" t="s">
        <v>2155</v>
      </c>
      <c r="J30" s="23">
        <v>1</v>
      </c>
      <c r="K30" s="234">
        <v>2</v>
      </c>
      <c r="L30" s="23">
        <v>0</v>
      </c>
      <c r="M30" s="23">
        <v>2</v>
      </c>
      <c r="N30" s="23">
        <v>1</v>
      </c>
      <c r="O30" s="23">
        <f t="shared" si="0"/>
        <v>2</v>
      </c>
      <c r="P30" s="10"/>
      <c r="R30" s="33"/>
      <c r="Z30" s="23"/>
    </row>
    <row r="31" spans="1:26" x14ac:dyDescent="0.25">
      <c r="A31" s="10"/>
      <c r="B31" s="21" t="s">
        <v>736</v>
      </c>
      <c r="C31" s="231" t="s">
        <v>1507</v>
      </c>
      <c r="E31" s="232" t="s">
        <v>1508</v>
      </c>
      <c r="F31" s="231" t="s">
        <v>1509</v>
      </c>
      <c r="G31" s="231" t="s">
        <v>2156</v>
      </c>
      <c r="J31" s="23">
        <v>1</v>
      </c>
      <c r="K31" s="234">
        <v>4</v>
      </c>
      <c r="L31" s="23">
        <v>0</v>
      </c>
      <c r="M31" s="23">
        <v>4</v>
      </c>
      <c r="N31" s="23">
        <v>1</v>
      </c>
      <c r="O31" s="23">
        <f t="shared" si="0"/>
        <v>4</v>
      </c>
      <c r="P31" s="10"/>
      <c r="R31" s="33"/>
      <c r="U31" s="91"/>
      <c r="Z31" s="23"/>
    </row>
    <row r="32" spans="1:26" x14ac:dyDescent="0.25">
      <c r="A32" s="10"/>
      <c r="B32" s="21" t="s">
        <v>737</v>
      </c>
      <c r="C32" s="231" t="s">
        <v>1554</v>
      </c>
      <c r="J32" s="23">
        <v>1</v>
      </c>
      <c r="K32" s="234">
        <v>1</v>
      </c>
      <c r="L32" s="23">
        <v>0</v>
      </c>
      <c r="M32" s="23">
        <v>1</v>
      </c>
      <c r="O32" s="23" t="str">
        <f t="shared" si="0"/>
        <v/>
      </c>
      <c r="P32" s="10"/>
      <c r="R32" s="33"/>
      <c r="Z32" s="23"/>
    </row>
    <row r="33" spans="1:26" x14ac:dyDescent="0.25">
      <c r="A33" s="10"/>
      <c r="B33" s="21" t="s">
        <v>738</v>
      </c>
      <c r="C33" s="231" t="s">
        <v>1510</v>
      </c>
      <c r="D33" s="231" t="s">
        <v>1511</v>
      </c>
      <c r="E33" s="232" t="s">
        <v>1512</v>
      </c>
      <c r="F33" s="231" t="s">
        <v>1513</v>
      </c>
      <c r="G33" s="231" t="s">
        <v>2157</v>
      </c>
      <c r="H33" s="231" t="s">
        <v>2546</v>
      </c>
      <c r="I33" s="231" t="s">
        <v>2547</v>
      </c>
      <c r="J33" s="23">
        <v>1</v>
      </c>
      <c r="K33" s="234">
        <v>7</v>
      </c>
      <c r="L33" s="23">
        <v>0</v>
      </c>
      <c r="M33" s="23">
        <v>7</v>
      </c>
      <c r="O33" s="23" t="str">
        <f t="shared" si="0"/>
        <v/>
      </c>
      <c r="P33" s="10"/>
      <c r="R33" s="33"/>
      <c r="U33" s="91"/>
      <c r="Z33" s="23"/>
    </row>
    <row r="34" spans="1:26" x14ac:dyDescent="0.25">
      <c r="A34" s="10"/>
      <c r="B34" s="21" t="s">
        <v>739</v>
      </c>
      <c r="C34" s="231" t="s">
        <v>1531</v>
      </c>
      <c r="J34" s="23">
        <v>1</v>
      </c>
      <c r="K34" s="234">
        <v>1</v>
      </c>
      <c r="L34" s="23">
        <v>0</v>
      </c>
      <c r="M34" s="23">
        <v>1</v>
      </c>
      <c r="O34" s="23" t="str">
        <f t="shared" si="0"/>
        <v/>
      </c>
      <c r="P34" s="10"/>
      <c r="R34" s="33"/>
      <c r="Z34" s="23"/>
    </row>
    <row r="35" spans="1:26" x14ac:dyDescent="0.25">
      <c r="A35" s="10"/>
      <c r="B35" s="21" t="s">
        <v>740</v>
      </c>
      <c r="C35" s="231" t="s">
        <v>1533</v>
      </c>
      <c r="J35" s="23">
        <v>1</v>
      </c>
      <c r="K35" s="234">
        <v>1</v>
      </c>
      <c r="L35" s="23">
        <v>0</v>
      </c>
      <c r="M35" s="23">
        <v>1</v>
      </c>
      <c r="O35" s="23" t="str">
        <f t="shared" si="0"/>
        <v/>
      </c>
      <c r="P35" s="10"/>
      <c r="R35" s="33"/>
      <c r="Z35" s="23"/>
    </row>
    <row r="36" spans="1:26" x14ac:dyDescent="0.25">
      <c r="A36" s="10"/>
      <c r="B36" s="21" t="s">
        <v>1521</v>
      </c>
      <c r="C36" s="231" t="s">
        <v>1522</v>
      </c>
      <c r="J36" s="23">
        <v>1</v>
      </c>
      <c r="K36" s="234">
        <v>1</v>
      </c>
      <c r="L36" s="23">
        <v>0</v>
      </c>
      <c r="M36" s="23">
        <v>1</v>
      </c>
      <c r="O36" s="23" t="str">
        <f t="shared" si="0"/>
        <v/>
      </c>
      <c r="P36" s="10"/>
      <c r="R36" s="33"/>
      <c r="Z36" s="23"/>
    </row>
    <row r="37" spans="1:26" x14ac:dyDescent="0.25">
      <c r="A37" s="10"/>
      <c r="B37" s="33" t="s">
        <v>741</v>
      </c>
      <c r="E37" s="156" t="s">
        <v>1145</v>
      </c>
      <c r="F37" s="156" t="s">
        <v>1146</v>
      </c>
      <c r="G37" s="231" t="s">
        <v>2158</v>
      </c>
      <c r="J37" s="23">
        <v>0</v>
      </c>
      <c r="K37" s="234">
        <v>1</v>
      </c>
      <c r="L37" s="235">
        <v>2</v>
      </c>
      <c r="M37" s="23">
        <v>3</v>
      </c>
      <c r="O37" s="23" t="str">
        <f t="shared" si="0"/>
        <v/>
      </c>
      <c r="P37" s="10"/>
      <c r="R37" s="33"/>
      <c r="Z37" s="23"/>
    </row>
    <row r="38" spans="1:26" x14ac:dyDescent="0.25">
      <c r="A38" s="10"/>
      <c r="B38" s="33" t="s">
        <v>1147</v>
      </c>
      <c r="E38" s="156" t="s">
        <v>1148</v>
      </c>
      <c r="F38" s="156" t="s">
        <v>1149</v>
      </c>
      <c r="J38" s="23">
        <v>0</v>
      </c>
      <c r="K38" s="23">
        <v>0</v>
      </c>
      <c r="L38" s="235">
        <v>2</v>
      </c>
      <c r="M38" s="23">
        <v>2</v>
      </c>
      <c r="O38" s="23" t="str">
        <f t="shared" si="0"/>
        <v/>
      </c>
      <c r="P38" s="10"/>
      <c r="R38" s="33"/>
      <c r="Z38" s="23"/>
    </row>
    <row r="39" spans="1:26" x14ac:dyDescent="0.25">
      <c r="A39" s="10"/>
      <c r="B39" s="33" t="s">
        <v>1162</v>
      </c>
      <c r="C39" s="156" t="s">
        <v>1163</v>
      </c>
      <c r="D39" s="156" t="s">
        <v>1164</v>
      </c>
      <c r="E39" s="156" t="s">
        <v>1165</v>
      </c>
      <c r="F39" s="156" t="s">
        <v>1166</v>
      </c>
      <c r="G39" s="231" t="s">
        <v>2159</v>
      </c>
      <c r="J39" s="23">
        <v>0</v>
      </c>
      <c r="K39" s="234">
        <v>1</v>
      </c>
      <c r="L39" s="235">
        <v>4</v>
      </c>
      <c r="M39" s="23">
        <v>5</v>
      </c>
      <c r="O39" s="23" t="str">
        <f t="shared" si="0"/>
        <v/>
      </c>
      <c r="P39" s="10"/>
      <c r="R39" s="33"/>
      <c r="Z39" s="23"/>
    </row>
    <row r="40" spans="1:26" x14ac:dyDescent="0.25">
      <c r="A40" s="10"/>
      <c r="B40" s="33" t="s">
        <v>742</v>
      </c>
      <c r="C40" s="156" t="s">
        <v>1176</v>
      </c>
      <c r="D40" s="156" t="s">
        <v>1177</v>
      </c>
      <c r="E40" s="156" t="s">
        <v>1178</v>
      </c>
      <c r="F40" s="156" t="s">
        <v>1179</v>
      </c>
      <c r="G40" s="231" t="s">
        <v>2160</v>
      </c>
      <c r="J40" s="23">
        <v>0</v>
      </c>
      <c r="K40" s="234">
        <v>1</v>
      </c>
      <c r="L40" s="235">
        <v>4</v>
      </c>
      <c r="M40" s="23">
        <v>5</v>
      </c>
      <c r="O40" s="23" t="str">
        <f t="shared" si="0"/>
        <v/>
      </c>
      <c r="P40" s="10"/>
      <c r="R40" s="33"/>
      <c r="Z40" s="23"/>
    </row>
    <row r="41" spans="1:26" x14ac:dyDescent="0.25">
      <c r="A41" s="10"/>
      <c r="B41" s="33" t="s">
        <v>1183</v>
      </c>
      <c r="C41" s="156" t="s">
        <v>1184</v>
      </c>
      <c r="D41" s="156" t="s">
        <v>1185</v>
      </c>
      <c r="E41" s="156" t="s">
        <v>1186</v>
      </c>
      <c r="F41" s="156" t="s">
        <v>1187</v>
      </c>
      <c r="G41" s="231" t="s">
        <v>2161</v>
      </c>
      <c r="J41" s="23">
        <v>0</v>
      </c>
      <c r="K41" s="234">
        <v>1</v>
      </c>
      <c r="L41" s="235">
        <v>4</v>
      </c>
      <c r="M41" s="23">
        <v>5</v>
      </c>
      <c r="O41" s="23" t="str">
        <f t="shared" si="0"/>
        <v/>
      </c>
      <c r="P41" s="10"/>
      <c r="R41" s="33"/>
      <c r="Z41" s="23"/>
    </row>
    <row r="42" spans="1:26" x14ac:dyDescent="0.25">
      <c r="A42" s="10"/>
      <c r="B42" s="33" t="s">
        <v>743</v>
      </c>
      <c r="C42" s="156" t="s">
        <v>1188</v>
      </c>
      <c r="D42" s="156" t="s">
        <v>1189</v>
      </c>
      <c r="E42" s="156" t="s">
        <v>1190</v>
      </c>
      <c r="F42" s="156" t="s">
        <v>1191</v>
      </c>
      <c r="G42" s="231" t="s">
        <v>2162</v>
      </c>
      <c r="J42" s="23">
        <v>0</v>
      </c>
      <c r="K42" s="234">
        <v>1</v>
      </c>
      <c r="L42" s="235">
        <v>4</v>
      </c>
      <c r="M42" s="23">
        <v>5</v>
      </c>
      <c r="O42" s="23" t="str">
        <f t="shared" si="0"/>
        <v/>
      </c>
      <c r="P42" s="10"/>
      <c r="R42" s="33"/>
      <c r="Z42" s="23"/>
    </row>
    <row r="43" spans="1:26" x14ac:dyDescent="0.25">
      <c r="A43" s="10"/>
      <c r="B43" s="33" t="s">
        <v>1171</v>
      </c>
      <c r="C43" s="156" t="s">
        <v>1172</v>
      </c>
      <c r="D43" s="156" t="s">
        <v>1173</v>
      </c>
      <c r="E43" s="156" t="s">
        <v>1174</v>
      </c>
      <c r="F43" s="156" t="s">
        <v>1175</v>
      </c>
      <c r="G43" s="231" t="s">
        <v>2163</v>
      </c>
      <c r="J43" s="23">
        <v>0</v>
      </c>
      <c r="K43" s="234">
        <v>1</v>
      </c>
      <c r="L43" s="235">
        <v>4</v>
      </c>
      <c r="M43" s="23">
        <v>5</v>
      </c>
      <c r="O43" s="23" t="str">
        <f t="shared" si="0"/>
        <v/>
      </c>
      <c r="P43" s="10"/>
      <c r="R43" s="33"/>
      <c r="Z43" s="23"/>
    </row>
    <row r="44" spans="1:26" x14ac:dyDescent="0.25">
      <c r="A44" s="10"/>
      <c r="B44" s="34" t="s">
        <v>744</v>
      </c>
      <c r="C44" s="156" t="s">
        <v>1180</v>
      </c>
      <c r="E44" s="156" t="s">
        <v>1181</v>
      </c>
      <c r="F44" s="156" t="s">
        <v>1182</v>
      </c>
      <c r="G44" s="231" t="s">
        <v>2164</v>
      </c>
      <c r="J44" s="23">
        <v>0</v>
      </c>
      <c r="K44" s="234">
        <v>1</v>
      </c>
      <c r="L44" s="235">
        <v>3</v>
      </c>
      <c r="M44" s="23">
        <v>4</v>
      </c>
      <c r="O44" s="23" t="str">
        <f t="shared" si="0"/>
        <v/>
      </c>
      <c r="P44" s="10"/>
      <c r="R44" s="33"/>
      <c r="Z44" s="23"/>
    </row>
    <row r="45" spans="1:26" x14ac:dyDescent="0.25">
      <c r="A45" s="10"/>
      <c r="B45" s="21" t="s">
        <v>1459</v>
      </c>
      <c r="C45" s="156" t="s">
        <v>1460</v>
      </c>
      <c r="D45" s="156" t="s">
        <v>1461</v>
      </c>
      <c r="E45" s="231" t="s">
        <v>1462</v>
      </c>
      <c r="F45" s="156" t="s">
        <v>1463</v>
      </c>
      <c r="G45" s="231" t="s">
        <v>2165</v>
      </c>
      <c r="J45" s="23">
        <v>1</v>
      </c>
      <c r="K45" s="234">
        <v>2</v>
      </c>
      <c r="L45" s="235">
        <v>3</v>
      </c>
      <c r="M45" s="23">
        <v>5</v>
      </c>
      <c r="N45" s="23">
        <v>1</v>
      </c>
      <c r="O45" s="23">
        <f t="shared" si="0"/>
        <v>5</v>
      </c>
      <c r="P45" s="10"/>
      <c r="R45" s="33"/>
      <c r="Z45" s="23"/>
    </row>
    <row r="46" spans="1:26" x14ac:dyDescent="0.25">
      <c r="A46" s="10"/>
      <c r="B46" s="21" t="s">
        <v>745</v>
      </c>
      <c r="C46" s="156" t="s">
        <v>1296</v>
      </c>
      <c r="E46" s="156" t="s">
        <v>1297</v>
      </c>
      <c r="F46" s="156" t="s">
        <v>1298</v>
      </c>
      <c r="J46" s="23">
        <v>1</v>
      </c>
      <c r="K46" s="23">
        <v>0</v>
      </c>
      <c r="L46" s="235">
        <v>3</v>
      </c>
      <c r="M46" s="23">
        <v>3</v>
      </c>
      <c r="N46" s="23">
        <v>1</v>
      </c>
      <c r="O46" s="23">
        <f t="shared" si="0"/>
        <v>3</v>
      </c>
      <c r="P46" s="10"/>
      <c r="R46" s="33"/>
      <c r="Z46" s="23"/>
    </row>
    <row r="47" spans="1:26" x14ac:dyDescent="0.25">
      <c r="A47" s="10"/>
      <c r="B47" s="21" t="s">
        <v>2166</v>
      </c>
      <c r="C47" s="233" t="s">
        <v>2167</v>
      </c>
      <c r="D47" s="231" t="s">
        <v>2168</v>
      </c>
      <c r="F47" s="231" t="s">
        <v>2169</v>
      </c>
      <c r="J47" s="23">
        <v>1</v>
      </c>
      <c r="K47" s="234">
        <v>3</v>
      </c>
      <c r="L47" s="23">
        <v>0</v>
      </c>
      <c r="M47" s="23">
        <v>3</v>
      </c>
      <c r="O47" s="23" t="str">
        <f t="shared" si="0"/>
        <v/>
      </c>
      <c r="P47" s="10"/>
      <c r="R47" s="33"/>
      <c r="Z47" s="23"/>
    </row>
    <row r="48" spans="1:26" x14ac:dyDescent="0.25">
      <c r="A48" s="10"/>
      <c r="B48" s="21" t="s">
        <v>746</v>
      </c>
      <c r="C48" s="219" t="s">
        <v>1288</v>
      </c>
      <c r="D48" s="156" t="s">
        <v>1289</v>
      </c>
      <c r="E48" s="156" t="s">
        <v>1290</v>
      </c>
      <c r="F48" s="156" t="s">
        <v>1291</v>
      </c>
      <c r="J48" s="23">
        <v>1</v>
      </c>
      <c r="K48" s="23">
        <v>0</v>
      </c>
      <c r="L48" s="235">
        <v>4</v>
      </c>
      <c r="M48" s="23">
        <v>4</v>
      </c>
      <c r="N48" s="23">
        <v>1</v>
      </c>
      <c r="O48" s="23">
        <f t="shared" si="0"/>
        <v>4</v>
      </c>
      <c r="P48" s="10"/>
      <c r="R48" s="33"/>
      <c r="Z48" s="23"/>
    </row>
    <row r="49" spans="1:26" x14ac:dyDescent="0.25">
      <c r="A49" s="10"/>
      <c r="B49" s="21" t="s">
        <v>747</v>
      </c>
      <c r="C49" s="156" t="s">
        <v>1371</v>
      </c>
      <c r="D49" s="156" t="s">
        <v>1372</v>
      </c>
      <c r="E49" s="156" t="s">
        <v>1373</v>
      </c>
      <c r="F49" s="156" t="s">
        <v>1374</v>
      </c>
      <c r="J49" s="23">
        <v>1</v>
      </c>
      <c r="K49" s="23">
        <v>0</v>
      </c>
      <c r="L49" s="235">
        <v>4</v>
      </c>
      <c r="M49" s="23">
        <v>4</v>
      </c>
      <c r="N49" s="23">
        <v>1</v>
      </c>
      <c r="O49" s="23">
        <f t="shared" si="0"/>
        <v>4</v>
      </c>
      <c r="P49" s="10"/>
      <c r="R49" s="33"/>
      <c r="Z49" s="23"/>
    </row>
    <row r="50" spans="1:26" x14ac:dyDescent="0.25">
      <c r="A50" s="10"/>
      <c r="B50" s="21" t="s">
        <v>1427</v>
      </c>
      <c r="C50" s="156" t="s">
        <v>1428</v>
      </c>
      <c r="D50" s="156" t="s">
        <v>1429</v>
      </c>
      <c r="E50" s="156" t="s">
        <v>1430</v>
      </c>
      <c r="F50" s="231" t="s">
        <v>1431</v>
      </c>
      <c r="G50" s="231" t="s">
        <v>2170</v>
      </c>
      <c r="J50" s="23">
        <v>1</v>
      </c>
      <c r="K50" s="234">
        <v>2</v>
      </c>
      <c r="L50" s="235">
        <v>3</v>
      </c>
      <c r="M50" s="23">
        <v>5</v>
      </c>
      <c r="N50" s="23">
        <v>1</v>
      </c>
      <c r="O50" s="23">
        <f t="shared" si="0"/>
        <v>5</v>
      </c>
      <c r="P50" s="10"/>
      <c r="R50" s="33"/>
      <c r="Z50" s="23"/>
    </row>
    <row r="51" spans="1:26" x14ac:dyDescent="0.25">
      <c r="A51" s="10"/>
      <c r="B51" s="21" t="s">
        <v>1481</v>
      </c>
      <c r="C51" s="156" t="s">
        <v>1482</v>
      </c>
      <c r="D51" s="156" t="s">
        <v>1483</v>
      </c>
      <c r="E51" s="156" t="s">
        <v>1484</v>
      </c>
      <c r="F51" s="156" t="s">
        <v>1485</v>
      </c>
      <c r="J51" s="23">
        <v>1</v>
      </c>
      <c r="K51" s="23">
        <v>0</v>
      </c>
      <c r="L51" s="235">
        <v>4</v>
      </c>
      <c r="M51" s="23">
        <v>4</v>
      </c>
      <c r="N51" s="23">
        <v>1</v>
      </c>
      <c r="O51" s="23">
        <f t="shared" si="0"/>
        <v>4</v>
      </c>
      <c r="P51" s="10"/>
      <c r="R51" s="33"/>
      <c r="Z51" s="23"/>
    </row>
    <row r="52" spans="1:26" x14ac:dyDescent="0.25">
      <c r="A52" s="10"/>
      <c r="B52" s="21" t="s">
        <v>748</v>
      </c>
      <c r="C52" s="231" t="s">
        <v>1056</v>
      </c>
      <c r="G52" s="231" t="s">
        <v>2171</v>
      </c>
      <c r="H52" s="231" t="s">
        <v>2548</v>
      </c>
      <c r="I52" s="231" t="s">
        <v>2549</v>
      </c>
      <c r="J52" s="23">
        <v>1</v>
      </c>
      <c r="K52" s="234">
        <v>4</v>
      </c>
      <c r="L52" s="23">
        <v>0</v>
      </c>
      <c r="M52" s="23">
        <v>4</v>
      </c>
      <c r="O52" s="23" t="str">
        <f t="shared" si="0"/>
        <v/>
      </c>
      <c r="P52" s="10"/>
      <c r="R52" s="33"/>
      <c r="Z52" s="23"/>
    </row>
    <row r="53" spans="1:26" x14ac:dyDescent="0.25">
      <c r="A53" s="10"/>
      <c r="B53" s="21" t="s">
        <v>2172</v>
      </c>
      <c r="C53" s="233" t="s">
        <v>2173</v>
      </c>
      <c r="D53" s="231" t="s">
        <v>2174</v>
      </c>
      <c r="J53" s="23">
        <v>1</v>
      </c>
      <c r="K53" s="234">
        <v>2</v>
      </c>
      <c r="L53" s="23">
        <v>0</v>
      </c>
      <c r="M53" s="23">
        <v>2</v>
      </c>
      <c r="O53" s="23" t="str">
        <f t="shared" si="0"/>
        <v/>
      </c>
      <c r="P53" s="10"/>
      <c r="R53" s="33"/>
      <c r="Z53" s="23"/>
    </row>
    <row r="54" spans="1:26" x14ac:dyDescent="0.25">
      <c r="A54" s="10"/>
      <c r="B54" s="33" t="s">
        <v>1606</v>
      </c>
      <c r="C54" s="231" t="s">
        <v>1607</v>
      </c>
      <c r="D54" s="231" t="s">
        <v>1608</v>
      </c>
      <c r="F54" s="231" t="s">
        <v>1609</v>
      </c>
      <c r="G54" s="231" t="s">
        <v>2175</v>
      </c>
      <c r="H54" s="231" t="s">
        <v>2550</v>
      </c>
      <c r="I54" s="231" t="s">
        <v>2551</v>
      </c>
      <c r="J54" s="23">
        <v>1</v>
      </c>
      <c r="K54" s="234">
        <v>6</v>
      </c>
      <c r="L54" s="23">
        <v>0</v>
      </c>
      <c r="M54" s="23">
        <v>6</v>
      </c>
      <c r="O54" s="23" t="str">
        <f t="shared" si="0"/>
        <v/>
      </c>
      <c r="P54" s="10"/>
      <c r="R54" s="33"/>
      <c r="Z54" s="23"/>
    </row>
    <row r="55" spans="1:26" x14ac:dyDescent="0.25">
      <c r="A55" s="10"/>
      <c r="B55" s="21" t="s">
        <v>749</v>
      </c>
      <c r="C55" s="231" t="s">
        <v>1643</v>
      </c>
      <c r="D55" s="231" t="s">
        <v>1644</v>
      </c>
      <c r="F55" s="231" t="s">
        <v>1645</v>
      </c>
      <c r="G55" s="231" t="s">
        <v>2176</v>
      </c>
      <c r="H55" s="231" t="s">
        <v>2552</v>
      </c>
      <c r="I55" s="231" t="s">
        <v>2553</v>
      </c>
      <c r="J55" s="23">
        <v>1</v>
      </c>
      <c r="K55" s="234">
        <v>6</v>
      </c>
      <c r="L55" s="23">
        <v>0</v>
      </c>
      <c r="M55" s="23">
        <v>6</v>
      </c>
      <c r="O55" s="23" t="str">
        <f t="shared" si="0"/>
        <v/>
      </c>
      <c r="P55" s="10"/>
      <c r="R55" s="33"/>
      <c r="Z55" s="23"/>
    </row>
    <row r="56" spans="1:26" x14ac:dyDescent="0.25">
      <c r="A56" s="10"/>
      <c r="B56" s="21" t="s">
        <v>750</v>
      </c>
      <c r="C56" s="156" t="s">
        <v>1559</v>
      </c>
      <c r="D56" s="156" t="s">
        <v>1560</v>
      </c>
      <c r="E56" s="156" t="s">
        <v>1561</v>
      </c>
      <c r="F56" s="156" t="s">
        <v>1562</v>
      </c>
      <c r="J56" s="23">
        <v>1</v>
      </c>
      <c r="K56" s="23">
        <v>0</v>
      </c>
      <c r="L56" s="235">
        <v>4</v>
      </c>
      <c r="M56" s="23">
        <v>4</v>
      </c>
      <c r="N56" s="23">
        <v>1</v>
      </c>
      <c r="O56" s="23">
        <f t="shared" si="0"/>
        <v>4</v>
      </c>
      <c r="P56" s="10"/>
      <c r="R56" s="33"/>
      <c r="Z56" s="23"/>
    </row>
    <row r="57" spans="1:26" x14ac:dyDescent="0.25">
      <c r="A57" s="10"/>
      <c r="B57" s="21" t="s">
        <v>751</v>
      </c>
      <c r="C57" s="231" t="s">
        <v>1082</v>
      </c>
      <c r="D57" s="156" t="s">
        <v>1083</v>
      </c>
      <c r="E57" s="156" t="s">
        <v>1084</v>
      </c>
      <c r="F57" s="156" t="s">
        <v>1085</v>
      </c>
      <c r="G57" s="231" t="s">
        <v>2177</v>
      </c>
      <c r="H57" s="231" t="s">
        <v>2554</v>
      </c>
      <c r="I57" s="231" t="s">
        <v>2555</v>
      </c>
      <c r="J57" s="23">
        <v>1</v>
      </c>
      <c r="K57" s="234">
        <v>4</v>
      </c>
      <c r="L57" s="235">
        <v>3</v>
      </c>
      <c r="M57" s="23">
        <v>7</v>
      </c>
      <c r="N57" s="23">
        <v>1</v>
      </c>
      <c r="O57" s="23">
        <f t="shared" si="0"/>
        <v>7</v>
      </c>
      <c r="P57" s="10"/>
      <c r="R57" s="33"/>
      <c r="Z57" s="23"/>
    </row>
    <row r="58" spans="1:26" x14ac:dyDescent="0.25">
      <c r="A58" s="10"/>
      <c r="B58" s="21" t="s">
        <v>1588</v>
      </c>
      <c r="C58" s="156" t="s">
        <v>1589</v>
      </c>
      <c r="D58" s="231" t="s">
        <v>1590</v>
      </c>
      <c r="E58" s="232" t="s">
        <v>1591</v>
      </c>
      <c r="F58" s="156" t="s">
        <v>1592</v>
      </c>
      <c r="G58" s="231" t="s">
        <v>2178</v>
      </c>
      <c r="I58" s="231" t="s">
        <v>2556</v>
      </c>
      <c r="J58" s="23">
        <v>1</v>
      </c>
      <c r="K58" s="234">
        <v>4</v>
      </c>
      <c r="L58" s="235">
        <v>2</v>
      </c>
      <c r="M58" s="23">
        <v>6</v>
      </c>
      <c r="N58" s="23">
        <v>1</v>
      </c>
      <c r="O58" s="23">
        <f t="shared" si="0"/>
        <v>6</v>
      </c>
      <c r="P58" s="10"/>
      <c r="R58" s="33"/>
      <c r="U58" s="91"/>
      <c r="Z58" s="23"/>
    </row>
    <row r="59" spans="1:26" x14ac:dyDescent="0.25">
      <c r="A59" s="10"/>
      <c r="B59" s="21" t="s">
        <v>1593</v>
      </c>
      <c r="C59" s="156" t="s">
        <v>1594</v>
      </c>
      <c r="D59" s="156" t="s">
        <v>1595</v>
      </c>
      <c r="E59" s="156" t="s">
        <v>1596</v>
      </c>
      <c r="G59" s="231" t="s">
        <v>2179</v>
      </c>
      <c r="H59" s="231" t="s">
        <v>2557</v>
      </c>
      <c r="I59" s="231" t="s">
        <v>2558</v>
      </c>
      <c r="J59" s="23">
        <v>1</v>
      </c>
      <c r="K59" s="234">
        <v>3</v>
      </c>
      <c r="L59" s="235">
        <v>3</v>
      </c>
      <c r="M59" s="23">
        <v>6</v>
      </c>
      <c r="N59" s="23">
        <v>1</v>
      </c>
      <c r="O59" s="23">
        <f t="shared" si="0"/>
        <v>6</v>
      </c>
      <c r="P59" s="10"/>
      <c r="R59" s="33"/>
      <c r="Z59" s="23"/>
    </row>
    <row r="60" spans="1:26" x14ac:dyDescent="0.25">
      <c r="A60" s="10"/>
      <c r="B60" s="21" t="s">
        <v>2180</v>
      </c>
      <c r="C60" s="233" t="s">
        <v>2181</v>
      </c>
      <c r="D60" s="233" t="s">
        <v>2182</v>
      </c>
      <c r="E60" s="218"/>
      <c r="J60" s="23">
        <v>1</v>
      </c>
      <c r="K60" s="234">
        <v>2</v>
      </c>
      <c r="L60" s="23">
        <v>0</v>
      </c>
      <c r="M60" s="23">
        <v>2</v>
      </c>
      <c r="O60" s="23" t="str">
        <f t="shared" si="0"/>
        <v/>
      </c>
      <c r="P60" s="10"/>
      <c r="R60" s="33"/>
      <c r="Z60" s="23"/>
    </row>
    <row r="61" spans="1:26" x14ac:dyDescent="0.25">
      <c r="A61" s="10"/>
      <c r="B61" s="33" t="s">
        <v>1276</v>
      </c>
      <c r="C61" s="231" t="s">
        <v>1277</v>
      </c>
      <c r="F61" s="231" t="s">
        <v>1278</v>
      </c>
      <c r="G61" s="231" t="s">
        <v>2183</v>
      </c>
      <c r="J61" s="23">
        <v>1</v>
      </c>
      <c r="K61" s="234">
        <v>3</v>
      </c>
      <c r="L61" s="23">
        <v>0</v>
      </c>
      <c r="M61" s="23">
        <v>3</v>
      </c>
      <c r="O61" s="23" t="str">
        <f t="shared" si="0"/>
        <v/>
      </c>
      <c r="P61" s="10"/>
      <c r="R61" s="33"/>
      <c r="Z61" s="23"/>
    </row>
    <row r="62" spans="1:26" x14ac:dyDescent="0.25">
      <c r="A62" s="10"/>
      <c r="B62" s="21" t="s">
        <v>752</v>
      </c>
      <c r="C62" s="156" t="s">
        <v>1468</v>
      </c>
      <c r="D62" s="156" t="s">
        <v>1469</v>
      </c>
      <c r="E62" s="156" t="s">
        <v>1470</v>
      </c>
      <c r="F62" s="156" t="s">
        <v>1471</v>
      </c>
      <c r="G62" s="231" t="s">
        <v>2184</v>
      </c>
      <c r="J62" s="23">
        <v>1</v>
      </c>
      <c r="K62" s="234">
        <v>1</v>
      </c>
      <c r="L62" s="235">
        <v>4</v>
      </c>
      <c r="M62" s="23">
        <v>5</v>
      </c>
      <c r="N62" s="23">
        <v>1</v>
      </c>
      <c r="O62" s="23">
        <f t="shared" si="0"/>
        <v>5</v>
      </c>
      <c r="P62" s="10"/>
      <c r="R62" s="33"/>
      <c r="Z62" s="23"/>
    </row>
    <row r="63" spans="1:26" x14ac:dyDescent="0.25">
      <c r="A63" s="10"/>
      <c r="B63" s="21" t="s">
        <v>2185</v>
      </c>
      <c r="C63" s="233" t="s">
        <v>2186</v>
      </c>
      <c r="D63" s="233" t="s">
        <v>2187</v>
      </c>
      <c r="E63" s="218"/>
      <c r="F63" s="218"/>
      <c r="G63" s="218"/>
      <c r="H63" s="218"/>
      <c r="I63" s="218"/>
      <c r="J63" s="38">
        <v>1</v>
      </c>
      <c r="K63" s="234">
        <v>2</v>
      </c>
      <c r="L63" s="23">
        <v>0</v>
      </c>
      <c r="M63" s="23">
        <v>2</v>
      </c>
      <c r="O63" s="23" t="str">
        <f t="shared" si="0"/>
        <v/>
      </c>
      <c r="P63" s="10"/>
      <c r="R63" s="33"/>
      <c r="Z63" s="23"/>
    </row>
    <row r="64" spans="1:26" x14ac:dyDescent="0.25">
      <c r="A64" s="10"/>
      <c r="B64" s="21" t="s">
        <v>2188</v>
      </c>
      <c r="C64" s="233" t="s">
        <v>2189</v>
      </c>
      <c r="D64" s="233" t="s">
        <v>2190</v>
      </c>
      <c r="E64" s="218"/>
      <c r="F64" s="218"/>
      <c r="G64" s="218"/>
      <c r="H64" s="218"/>
      <c r="I64" s="218"/>
      <c r="J64" s="38">
        <v>1</v>
      </c>
      <c r="K64" s="234">
        <v>2</v>
      </c>
      <c r="L64" s="23">
        <v>0</v>
      </c>
      <c r="M64" s="23">
        <v>2</v>
      </c>
      <c r="O64" s="23" t="str">
        <f t="shared" si="0"/>
        <v/>
      </c>
      <c r="P64" s="10"/>
      <c r="R64" s="33"/>
      <c r="Z64" s="23"/>
    </row>
    <row r="65" spans="1:26" x14ac:dyDescent="0.25">
      <c r="A65" s="10"/>
      <c r="B65" s="21" t="s">
        <v>753</v>
      </c>
      <c r="C65" s="156" t="s">
        <v>1443</v>
      </c>
      <c r="D65" s="156" t="s">
        <v>1444</v>
      </c>
      <c r="E65" s="156" t="s">
        <v>1445</v>
      </c>
      <c r="F65" s="156" t="s">
        <v>1446</v>
      </c>
      <c r="J65" s="23">
        <v>1</v>
      </c>
      <c r="K65" s="23">
        <v>0</v>
      </c>
      <c r="L65" s="235">
        <v>4</v>
      </c>
      <c r="M65" s="23">
        <v>4</v>
      </c>
      <c r="N65" s="23">
        <v>1</v>
      </c>
      <c r="O65" s="23">
        <f t="shared" si="0"/>
        <v>4</v>
      </c>
      <c r="P65" s="10"/>
      <c r="R65" s="33"/>
      <c r="Z65" s="23"/>
    </row>
    <row r="66" spans="1:26" x14ac:dyDescent="0.25">
      <c r="A66" s="10"/>
      <c r="B66" s="21" t="s">
        <v>754</v>
      </c>
      <c r="C66" s="231" t="s">
        <v>1610</v>
      </c>
      <c r="D66" s="231" t="s">
        <v>1611</v>
      </c>
      <c r="E66" s="232" t="s">
        <v>1612</v>
      </c>
      <c r="F66" s="231" t="s">
        <v>1613</v>
      </c>
      <c r="G66" s="231" t="s">
        <v>2191</v>
      </c>
      <c r="H66" s="231" t="s">
        <v>2559</v>
      </c>
      <c r="I66" s="231" t="s">
        <v>2560</v>
      </c>
      <c r="J66" s="23">
        <v>1</v>
      </c>
      <c r="K66" s="234">
        <v>7</v>
      </c>
      <c r="L66" s="23">
        <v>0</v>
      </c>
      <c r="M66" s="23">
        <v>7</v>
      </c>
      <c r="O66" s="23" t="str">
        <f t="shared" si="0"/>
        <v/>
      </c>
      <c r="P66" s="10"/>
      <c r="R66" s="33"/>
      <c r="U66" s="91"/>
      <c r="Z66" s="23"/>
    </row>
    <row r="67" spans="1:26" x14ac:dyDescent="0.25">
      <c r="A67" s="10"/>
      <c r="B67" s="21" t="s">
        <v>755</v>
      </c>
      <c r="C67" s="156" t="s">
        <v>1279</v>
      </c>
      <c r="D67" s="156" t="s">
        <v>1280</v>
      </c>
      <c r="E67" s="156" t="s">
        <v>1281</v>
      </c>
      <c r="F67" s="156" t="s">
        <v>1282</v>
      </c>
      <c r="J67" s="23">
        <v>1</v>
      </c>
      <c r="K67" s="23">
        <v>0</v>
      </c>
      <c r="L67" s="235">
        <v>4</v>
      </c>
      <c r="M67" s="23">
        <v>4</v>
      </c>
      <c r="N67" s="23">
        <v>1</v>
      </c>
      <c r="O67" s="23">
        <f t="shared" si="0"/>
        <v>4</v>
      </c>
      <c r="P67" s="10"/>
      <c r="R67" s="33"/>
      <c r="Z67" s="23"/>
    </row>
    <row r="68" spans="1:26" x14ac:dyDescent="0.25">
      <c r="A68" s="10"/>
      <c r="B68" s="21" t="s">
        <v>2192</v>
      </c>
      <c r="C68" s="233" t="s">
        <v>2193</v>
      </c>
      <c r="D68" s="233" t="s">
        <v>2194</v>
      </c>
      <c r="E68" s="39"/>
      <c r="F68" s="39"/>
      <c r="G68" s="39"/>
      <c r="H68" s="39"/>
      <c r="I68" s="39"/>
      <c r="J68" s="38">
        <v>1</v>
      </c>
      <c r="K68" s="234">
        <v>2</v>
      </c>
      <c r="L68" s="23">
        <v>0</v>
      </c>
      <c r="M68" s="23">
        <v>2</v>
      </c>
      <c r="O68" s="23" t="str">
        <f t="shared" si="0"/>
        <v/>
      </c>
      <c r="P68" s="10"/>
      <c r="R68" s="33"/>
      <c r="Z68" s="23"/>
    </row>
    <row r="69" spans="1:26" x14ac:dyDescent="0.25">
      <c r="A69" s="10"/>
      <c r="B69" s="33" t="s">
        <v>1597</v>
      </c>
      <c r="C69" s="231" t="s">
        <v>1598</v>
      </c>
      <c r="D69" s="231" t="s">
        <v>1599</v>
      </c>
      <c r="J69" s="23">
        <v>1</v>
      </c>
      <c r="K69" s="234">
        <v>2</v>
      </c>
      <c r="L69" s="23">
        <v>0</v>
      </c>
      <c r="M69" s="23">
        <v>2</v>
      </c>
      <c r="O69" s="23" t="str">
        <f t="shared" si="0"/>
        <v/>
      </c>
      <c r="P69" s="10"/>
      <c r="R69" s="33"/>
      <c r="Z69" s="23"/>
    </row>
    <row r="70" spans="1:26" x14ac:dyDescent="0.25">
      <c r="A70" s="10"/>
      <c r="B70" s="21" t="s">
        <v>756</v>
      </c>
      <c r="C70" s="156" t="s">
        <v>1486</v>
      </c>
      <c r="D70" s="156" t="s">
        <v>1487</v>
      </c>
      <c r="E70" s="156" t="s">
        <v>1488</v>
      </c>
      <c r="F70" s="156" t="s">
        <v>1489</v>
      </c>
      <c r="J70" s="23">
        <v>1</v>
      </c>
      <c r="K70" s="23">
        <v>0</v>
      </c>
      <c r="L70" s="235">
        <v>4</v>
      </c>
      <c r="M70" s="23">
        <v>4</v>
      </c>
      <c r="N70" s="23">
        <v>1</v>
      </c>
      <c r="O70" s="23">
        <f t="shared" si="0"/>
        <v>4</v>
      </c>
      <c r="P70" s="10"/>
      <c r="R70" s="33"/>
      <c r="Z70" s="23"/>
    </row>
    <row r="71" spans="1:26" x14ac:dyDescent="0.25">
      <c r="A71" s="10"/>
      <c r="B71" s="21" t="s">
        <v>757</v>
      </c>
      <c r="C71" s="231" t="s">
        <v>1054</v>
      </c>
      <c r="F71" s="231" t="s">
        <v>1055</v>
      </c>
      <c r="G71" s="231" t="s">
        <v>2195</v>
      </c>
      <c r="H71" s="231" t="s">
        <v>2561</v>
      </c>
      <c r="I71" s="231" t="s">
        <v>2562</v>
      </c>
      <c r="J71" s="23">
        <v>1</v>
      </c>
      <c r="K71" s="234">
        <v>5</v>
      </c>
      <c r="L71" s="23">
        <v>0</v>
      </c>
      <c r="M71" s="23">
        <v>5</v>
      </c>
      <c r="O71" s="23" t="str">
        <f t="shared" ref="O71:O133" si="1">IF(N71=1,M71,"")</f>
        <v/>
      </c>
      <c r="P71" s="10"/>
      <c r="R71" s="33"/>
      <c r="Z71" s="23"/>
    </row>
    <row r="72" spans="1:26" x14ac:dyDescent="0.25">
      <c r="A72" s="10"/>
      <c r="B72" s="33" t="s">
        <v>1600</v>
      </c>
      <c r="C72" s="231" t="s">
        <v>1601</v>
      </c>
      <c r="D72" s="231" t="s">
        <v>1602</v>
      </c>
      <c r="J72" s="23">
        <v>1</v>
      </c>
      <c r="K72" s="234">
        <v>2</v>
      </c>
      <c r="L72" s="23">
        <v>0</v>
      </c>
      <c r="M72" s="23">
        <v>2</v>
      </c>
      <c r="O72" s="23" t="str">
        <f t="shared" si="1"/>
        <v/>
      </c>
      <c r="P72" s="10"/>
      <c r="R72" s="33"/>
      <c r="Z72" s="23"/>
    </row>
    <row r="73" spans="1:26" x14ac:dyDescent="0.25">
      <c r="A73" s="10"/>
      <c r="B73" s="21" t="s">
        <v>758</v>
      </c>
      <c r="C73" s="156" t="s">
        <v>1423</v>
      </c>
      <c r="D73" s="156" t="s">
        <v>1424</v>
      </c>
      <c r="E73" s="156" t="s">
        <v>1425</v>
      </c>
      <c r="F73" s="156" t="s">
        <v>1426</v>
      </c>
      <c r="G73" s="231" t="s">
        <v>2196</v>
      </c>
      <c r="J73" s="23">
        <v>1</v>
      </c>
      <c r="K73" s="234">
        <v>1</v>
      </c>
      <c r="L73" s="235">
        <v>4</v>
      </c>
      <c r="M73" s="23">
        <v>5</v>
      </c>
      <c r="N73" s="23">
        <v>1</v>
      </c>
      <c r="O73" s="23">
        <f t="shared" si="1"/>
        <v>5</v>
      </c>
      <c r="P73" s="10"/>
      <c r="R73" s="33"/>
      <c r="Z73" s="23"/>
    </row>
    <row r="74" spans="1:26" x14ac:dyDescent="0.25">
      <c r="A74" s="10"/>
      <c r="B74" s="21" t="s">
        <v>1476</v>
      </c>
      <c r="C74" s="156" t="s">
        <v>1477</v>
      </c>
      <c r="D74" s="156" t="s">
        <v>1478</v>
      </c>
      <c r="E74" s="156" t="s">
        <v>1479</v>
      </c>
      <c r="F74" s="156" t="s">
        <v>1480</v>
      </c>
      <c r="J74" s="23">
        <v>1</v>
      </c>
      <c r="K74" s="23">
        <v>0</v>
      </c>
      <c r="L74" s="235">
        <v>4</v>
      </c>
      <c r="M74" s="23">
        <v>4</v>
      </c>
      <c r="N74" s="23">
        <v>1</v>
      </c>
      <c r="O74" s="23">
        <f t="shared" si="1"/>
        <v>4</v>
      </c>
      <c r="P74" s="10"/>
      <c r="R74" s="33"/>
      <c r="Z74" s="23"/>
    </row>
    <row r="75" spans="1:26" x14ac:dyDescent="0.25">
      <c r="A75" s="10"/>
      <c r="B75" s="21" t="s">
        <v>1472</v>
      </c>
      <c r="C75" s="231" t="s">
        <v>1473</v>
      </c>
      <c r="D75" s="156" t="s">
        <v>1474</v>
      </c>
      <c r="E75" s="156" t="s">
        <v>1475</v>
      </c>
      <c r="J75" s="23">
        <v>1</v>
      </c>
      <c r="K75" s="234">
        <v>1</v>
      </c>
      <c r="L75" s="235">
        <v>2</v>
      </c>
      <c r="M75" s="23">
        <v>3</v>
      </c>
      <c r="N75" s="23">
        <v>1</v>
      </c>
      <c r="O75" s="23">
        <f t="shared" si="1"/>
        <v>3</v>
      </c>
      <c r="P75" s="10"/>
      <c r="R75" s="33"/>
      <c r="Z75" s="23"/>
    </row>
    <row r="76" spans="1:26" x14ac:dyDescent="0.25">
      <c r="A76" s="10"/>
      <c r="B76" s="21" t="s">
        <v>759</v>
      </c>
      <c r="C76" s="231" t="s">
        <v>1057</v>
      </c>
      <c r="G76" s="231" t="s">
        <v>2197</v>
      </c>
      <c r="I76" s="231" t="s">
        <v>2563</v>
      </c>
      <c r="J76" s="23">
        <v>1</v>
      </c>
      <c r="K76" s="234">
        <v>3</v>
      </c>
      <c r="L76" s="23">
        <v>0</v>
      </c>
      <c r="M76" s="23">
        <v>3</v>
      </c>
      <c r="O76" s="23" t="str">
        <f t="shared" si="1"/>
        <v/>
      </c>
      <c r="P76" s="10"/>
      <c r="R76" s="33"/>
      <c r="Z76" s="23"/>
    </row>
    <row r="77" spans="1:26" x14ac:dyDescent="0.25">
      <c r="A77" s="10"/>
      <c r="B77" s="21" t="s">
        <v>2198</v>
      </c>
      <c r="C77" s="233" t="s">
        <v>2199</v>
      </c>
      <c r="D77" s="233" t="s">
        <v>2200</v>
      </c>
      <c r="E77" s="39"/>
      <c r="F77" s="39"/>
      <c r="G77" s="39"/>
      <c r="H77" s="39"/>
      <c r="I77" s="39"/>
      <c r="J77" s="38">
        <v>1</v>
      </c>
      <c r="K77" s="234">
        <v>2</v>
      </c>
      <c r="L77" s="23">
        <v>0</v>
      </c>
      <c r="M77" s="23">
        <v>2</v>
      </c>
      <c r="O77" s="23" t="str">
        <f t="shared" si="1"/>
        <v/>
      </c>
      <c r="P77" s="10"/>
      <c r="R77" s="33"/>
      <c r="Z77" s="23"/>
    </row>
    <row r="78" spans="1:26" x14ac:dyDescent="0.25">
      <c r="A78" s="10"/>
      <c r="B78" s="21" t="s">
        <v>760</v>
      </c>
      <c r="C78" s="156" t="s">
        <v>1299</v>
      </c>
      <c r="D78" s="156" t="s">
        <v>1300</v>
      </c>
      <c r="E78" s="156" t="s">
        <v>1301</v>
      </c>
      <c r="F78" s="156" t="s">
        <v>1302</v>
      </c>
      <c r="J78" s="23">
        <v>1</v>
      </c>
      <c r="K78" s="23">
        <v>0</v>
      </c>
      <c r="L78" s="235">
        <v>4</v>
      </c>
      <c r="M78" s="23">
        <v>4</v>
      </c>
      <c r="N78" s="23">
        <v>1</v>
      </c>
      <c r="O78" s="23">
        <f t="shared" si="1"/>
        <v>4</v>
      </c>
      <c r="P78" s="10"/>
      <c r="R78" s="33"/>
      <c r="Z78" s="23"/>
    </row>
    <row r="79" spans="1:26" x14ac:dyDescent="0.25">
      <c r="A79" s="10"/>
      <c r="B79" s="21" t="s">
        <v>761</v>
      </c>
      <c r="C79" s="231" t="s">
        <v>1287</v>
      </c>
      <c r="D79" s="231" t="s">
        <v>2201</v>
      </c>
      <c r="J79" s="23">
        <v>1</v>
      </c>
      <c r="K79" s="234">
        <v>2</v>
      </c>
      <c r="L79" s="23">
        <v>0</v>
      </c>
      <c r="M79" s="23">
        <v>2</v>
      </c>
      <c r="N79" s="23">
        <v>1</v>
      </c>
      <c r="O79" s="23">
        <f t="shared" si="1"/>
        <v>2</v>
      </c>
      <c r="P79" s="10"/>
      <c r="R79" s="33"/>
      <c r="Z79" s="23"/>
    </row>
    <row r="80" spans="1:26" x14ac:dyDescent="0.25">
      <c r="A80" s="10"/>
      <c r="B80" s="21" t="s">
        <v>1263</v>
      </c>
      <c r="C80" s="156" t="s">
        <v>1264</v>
      </c>
      <c r="D80" s="156" t="s">
        <v>1265</v>
      </c>
      <c r="E80" s="156" t="s">
        <v>1266</v>
      </c>
      <c r="F80" s="156" t="s">
        <v>1267</v>
      </c>
      <c r="J80" s="23">
        <v>1</v>
      </c>
      <c r="K80" s="23">
        <v>0</v>
      </c>
      <c r="L80" s="235">
        <v>4</v>
      </c>
      <c r="M80" s="23">
        <v>4</v>
      </c>
      <c r="N80" s="23">
        <v>1</v>
      </c>
      <c r="O80" s="23">
        <f t="shared" si="1"/>
        <v>4</v>
      </c>
      <c r="P80" s="10"/>
      <c r="R80" s="33"/>
      <c r="Z80" s="23"/>
    </row>
    <row r="81" spans="1:26" x14ac:dyDescent="0.25">
      <c r="A81" s="10"/>
      <c r="B81" s="21" t="s">
        <v>1259</v>
      </c>
      <c r="C81" s="219" t="s">
        <v>2202</v>
      </c>
      <c r="D81" s="156" t="s">
        <v>1260</v>
      </c>
      <c r="E81" s="156" t="s">
        <v>1261</v>
      </c>
      <c r="F81" s="156" t="s">
        <v>1262</v>
      </c>
      <c r="J81" s="23">
        <v>1</v>
      </c>
      <c r="K81" s="23">
        <v>0</v>
      </c>
      <c r="L81" s="235">
        <v>4</v>
      </c>
      <c r="M81" s="23">
        <v>4</v>
      </c>
      <c r="N81" s="23">
        <v>1</v>
      </c>
      <c r="O81" s="23">
        <f t="shared" si="1"/>
        <v>4</v>
      </c>
      <c r="P81" s="10"/>
      <c r="R81" s="33"/>
      <c r="Z81" s="23"/>
    </row>
    <row r="82" spans="1:26" x14ac:dyDescent="0.25">
      <c r="A82" s="10"/>
      <c r="B82" s="33" t="s">
        <v>1603</v>
      </c>
      <c r="C82" s="231" t="s">
        <v>1604</v>
      </c>
      <c r="F82" s="231" t="s">
        <v>1605</v>
      </c>
      <c r="G82" s="231" t="s">
        <v>2203</v>
      </c>
      <c r="J82" s="23">
        <v>1</v>
      </c>
      <c r="K82" s="234">
        <v>3</v>
      </c>
      <c r="L82" s="23">
        <v>0</v>
      </c>
      <c r="M82" s="23">
        <v>3</v>
      </c>
      <c r="O82" s="23" t="str">
        <f t="shared" si="1"/>
        <v/>
      </c>
      <c r="P82" s="10"/>
      <c r="R82" s="33"/>
      <c r="Z82" s="23"/>
    </row>
    <row r="83" spans="1:26" x14ac:dyDescent="0.25">
      <c r="A83" s="10"/>
      <c r="B83" s="33" t="s">
        <v>1104</v>
      </c>
      <c r="C83" s="231" t="s">
        <v>1105</v>
      </c>
      <c r="D83" s="231" t="s">
        <v>1106</v>
      </c>
      <c r="J83" s="23">
        <v>1</v>
      </c>
      <c r="K83" s="234">
        <v>2</v>
      </c>
      <c r="L83" s="23">
        <v>0</v>
      </c>
      <c r="M83" s="23">
        <v>2</v>
      </c>
      <c r="O83" s="23" t="str">
        <f t="shared" si="1"/>
        <v/>
      </c>
      <c r="P83" s="10"/>
      <c r="R83" s="33"/>
      <c r="Z83" s="23"/>
    </row>
    <row r="84" spans="1:26" x14ac:dyDescent="0.25">
      <c r="A84" s="10"/>
      <c r="B84" s="33" t="s">
        <v>1417</v>
      </c>
      <c r="C84" s="231" t="s">
        <v>1418</v>
      </c>
      <c r="J84" s="23">
        <v>1</v>
      </c>
      <c r="K84" s="234">
        <v>1</v>
      </c>
      <c r="L84" s="23">
        <v>0</v>
      </c>
      <c r="M84" s="23">
        <v>1</v>
      </c>
      <c r="O84" s="23" t="str">
        <f t="shared" si="1"/>
        <v/>
      </c>
      <c r="P84" s="10"/>
      <c r="R84" s="33"/>
      <c r="Z84" s="23"/>
    </row>
    <row r="85" spans="1:26" x14ac:dyDescent="0.25">
      <c r="A85" s="10"/>
      <c r="B85" s="33" t="s">
        <v>1636</v>
      </c>
      <c r="C85" s="231" t="s">
        <v>1637</v>
      </c>
      <c r="F85" s="231" t="s">
        <v>1638</v>
      </c>
      <c r="G85" s="231" t="s">
        <v>2204</v>
      </c>
      <c r="H85" s="231" t="s">
        <v>2564</v>
      </c>
      <c r="I85" s="231" t="s">
        <v>2565</v>
      </c>
      <c r="J85" s="23">
        <v>1</v>
      </c>
      <c r="K85" s="234">
        <v>5</v>
      </c>
      <c r="L85" s="23">
        <v>0</v>
      </c>
      <c r="M85" s="23">
        <v>5</v>
      </c>
      <c r="O85" s="23" t="str">
        <f t="shared" si="1"/>
        <v/>
      </c>
      <c r="P85" s="10"/>
      <c r="R85" s="33"/>
      <c r="Z85" s="23"/>
    </row>
    <row r="86" spans="1:26" x14ac:dyDescent="0.25">
      <c r="A86" s="10"/>
      <c r="B86" s="21" t="s">
        <v>1494</v>
      </c>
      <c r="C86" s="156" t="s">
        <v>1495</v>
      </c>
      <c r="D86" s="156" t="s">
        <v>1496</v>
      </c>
      <c r="E86" s="156" t="s">
        <v>1497</v>
      </c>
      <c r="J86" s="23">
        <v>1</v>
      </c>
      <c r="K86" s="23">
        <v>0</v>
      </c>
      <c r="L86" s="235">
        <v>3</v>
      </c>
      <c r="M86" s="23">
        <v>3</v>
      </c>
      <c r="N86" s="23">
        <v>1</v>
      </c>
      <c r="O86" s="23">
        <f t="shared" si="1"/>
        <v>3</v>
      </c>
      <c r="P86" s="10"/>
      <c r="R86" s="33"/>
      <c r="Z86" s="23"/>
    </row>
    <row r="87" spans="1:26" x14ac:dyDescent="0.25">
      <c r="A87" s="10"/>
      <c r="B87" s="21" t="s">
        <v>2656</v>
      </c>
      <c r="C87" s="156" t="s">
        <v>1490</v>
      </c>
      <c r="D87" s="156" t="s">
        <v>1491</v>
      </c>
      <c r="E87" s="156" t="s">
        <v>1492</v>
      </c>
      <c r="F87" s="156" t="s">
        <v>1493</v>
      </c>
      <c r="J87" s="23">
        <v>1</v>
      </c>
      <c r="K87" s="23">
        <v>0</v>
      </c>
      <c r="L87" s="235">
        <v>4</v>
      </c>
      <c r="M87" s="23">
        <v>4</v>
      </c>
      <c r="N87" s="23">
        <v>1</v>
      </c>
      <c r="O87" s="23">
        <f t="shared" si="1"/>
        <v>4</v>
      </c>
      <c r="P87" s="10"/>
      <c r="R87" s="33"/>
      <c r="Z87" s="23"/>
    </row>
    <row r="88" spans="1:26" x14ac:dyDescent="0.25">
      <c r="A88" s="10"/>
      <c r="B88" s="21" t="s">
        <v>762</v>
      </c>
      <c r="C88" s="231" t="s">
        <v>1614</v>
      </c>
      <c r="D88" s="231" t="s">
        <v>1615</v>
      </c>
      <c r="F88" s="231" t="s">
        <v>1616</v>
      </c>
      <c r="G88" s="231" t="s">
        <v>2205</v>
      </c>
      <c r="I88" s="231" t="s">
        <v>2566</v>
      </c>
      <c r="J88" s="23">
        <v>1</v>
      </c>
      <c r="K88" s="234">
        <v>5</v>
      </c>
      <c r="L88" s="23">
        <v>0</v>
      </c>
      <c r="M88" s="23">
        <v>5</v>
      </c>
      <c r="O88" s="23" t="str">
        <f t="shared" si="1"/>
        <v/>
      </c>
      <c r="P88" s="10"/>
      <c r="R88" s="33"/>
      <c r="Z88" s="23"/>
    </row>
    <row r="89" spans="1:26" x14ac:dyDescent="0.25">
      <c r="A89" s="10"/>
      <c r="B89" s="21" t="s">
        <v>763</v>
      </c>
      <c r="C89" s="231" t="s">
        <v>1039</v>
      </c>
      <c r="D89" s="231" t="s">
        <v>1040</v>
      </c>
      <c r="E89" s="232" t="s">
        <v>1041</v>
      </c>
      <c r="F89" s="231" t="s">
        <v>1042</v>
      </c>
      <c r="G89" s="231" t="s">
        <v>2206</v>
      </c>
      <c r="H89" s="231" t="s">
        <v>2567</v>
      </c>
      <c r="I89" s="231" t="s">
        <v>2568</v>
      </c>
      <c r="J89" s="23">
        <v>1</v>
      </c>
      <c r="K89" s="234">
        <v>7</v>
      </c>
      <c r="L89" s="23">
        <v>0</v>
      </c>
      <c r="M89" s="23">
        <v>7</v>
      </c>
      <c r="N89" s="23">
        <v>1</v>
      </c>
      <c r="O89" s="23">
        <f t="shared" si="1"/>
        <v>7</v>
      </c>
      <c r="P89" s="10"/>
      <c r="R89" s="33"/>
      <c r="U89" s="91"/>
      <c r="Z89" s="23"/>
    </row>
    <row r="90" spans="1:26" x14ac:dyDescent="0.25">
      <c r="A90" s="10"/>
      <c r="B90" s="21" t="s">
        <v>764</v>
      </c>
      <c r="C90" s="156" t="s">
        <v>1455</v>
      </c>
      <c r="D90" s="156" t="s">
        <v>1456</v>
      </c>
      <c r="E90" s="156" t="s">
        <v>1457</v>
      </c>
      <c r="F90" s="156" t="s">
        <v>1458</v>
      </c>
      <c r="G90" s="231" t="s">
        <v>2207</v>
      </c>
      <c r="J90" s="23">
        <v>1</v>
      </c>
      <c r="K90" s="234">
        <v>1</v>
      </c>
      <c r="L90" s="235">
        <v>4</v>
      </c>
      <c r="M90" s="23">
        <v>5</v>
      </c>
      <c r="N90" s="23">
        <v>1</v>
      </c>
      <c r="O90" s="23">
        <f t="shared" si="1"/>
        <v>5</v>
      </c>
      <c r="P90" s="10"/>
      <c r="R90" s="33"/>
      <c r="Z90" s="23"/>
    </row>
    <row r="91" spans="1:26" x14ac:dyDescent="0.25">
      <c r="A91" s="10"/>
      <c r="B91" s="21" t="s">
        <v>765</v>
      </c>
      <c r="C91" s="231" t="s">
        <v>1632</v>
      </c>
      <c r="D91" s="231" t="s">
        <v>1633</v>
      </c>
      <c r="E91" s="156" t="s">
        <v>1634</v>
      </c>
      <c r="F91" s="231" t="s">
        <v>1635</v>
      </c>
      <c r="G91" s="231" t="s">
        <v>2208</v>
      </c>
      <c r="H91" s="231" t="s">
        <v>2569</v>
      </c>
      <c r="I91" s="231" t="s">
        <v>2570</v>
      </c>
      <c r="J91" s="23">
        <v>1</v>
      </c>
      <c r="K91" s="234">
        <v>6</v>
      </c>
      <c r="L91" s="235">
        <v>1</v>
      </c>
      <c r="M91" s="23">
        <v>7</v>
      </c>
      <c r="N91" s="23">
        <v>1</v>
      </c>
      <c r="O91" s="23">
        <f t="shared" si="1"/>
        <v>7</v>
      </c>
      <c r="P91" s="10"/>
      <c r="R91" s="33"/>
      <c r="Z91" s="23"/>
    </row>
    <row r="92" spans="1:26" x14ac:dyDescent="0.25">
      <c r="A92" s="10"/>
      <c r="B92" s="21" t="s">
        <v>766</v>
      </c>
      <c r="C92" s="231" t="s">
        <v>2358</v>
      </c>
      <c r="E92" s="232" t="s">
        <v>1062</v>
      </c>
      <c r="F92" s="231" t="s">
        <v>1063</v>
      </c>
      <c r="J92" s="23">
        <v>1</v>
      </c>
      <c r="K92" s="234">
        <v>3</v>
      </c>
      <c r="L92" s="23">
        <v>0</v>
      </c>
      <c r="M92" s="23">
        <v>3</v>
      </c>
      <c r="O92" s="23" t="str">
        <f t="shared" si="1"/>
        <v/>
      </c>
      <c r="P92" s="10"/>
      <c r="R92" s="33"/>
      <c r="U92" s="91"/>
      <c r="Z92" s="23"/>
    </row>
    <row r="93" spans="1:26" x14ac:dyDescent="0.25">
      <c r="A93" s="10"/>
      <c r="B93" s="21" t="s">
        <v>767</v>
      </c>
      <c r="C93" s="231" t="s">
        <v>1023</v>
      </c>
      <c r="D93" s="231" t="s">
        <v>1024</v>
      </c>
      <c r="G93" s="231" t="s">
        <v>2209</v>
      </c>
      <c r="I93" s="231" t="s">
        <v>2571</v>
      </c>
      <c r="J93" s="23">
        <v>1</v>
      </c>
      <c r="K93" s="234">
        <v>4</v>
      </c>
      <c r="L93" s="23">
        <v>0</v>
      </c>
      <c r="M93" s="23">
        <v>4</v>
      </c>
      <c r="O93" s="23" t="str">
        <f t="shared" si="1"/>
        <v/>
      </c>
      <c r="P93" s="10"/>
      <c r="R93" s="33"/>
      <c r="Z93" s="23"/>
    </row>
    <row r="94" spans="1:26" x14ac:dyDescent="0.25">
      <c r="A94" s="10"/>
      <c r="B94" s="21" t="s">
        <v>768</v>
      </c>
      <c r="C94" s="231" t="s">
        <v>1020</v>
      </c>
      <c r="D94" s="231" t="s">
        <v>1021</v>
      </c>
      <c r="E94" s="232" t="s">
        <v>1022</v>
      </c>
      <c r="G94" s="231" t="s">
        <v>2210</v>
      </c>
      <c r="H94" s="231" t="s">
        <v>2572</v>
      </c>
      <c r="I94" s="231" t="s">
        <v>2573</v>
      </c>
      <c r="J94" s="23">
        <v>1</v>
      </c>
      <c r="K94" s="234">
        <v>6</v>
      </c>
      <c r="L94" s="23">
        <v>0</v>
      </c>
      <c r="M94" s="23">
        <v>6</v>
      </c>
      <c r="O94" s="23" t="str">
        <f t="shared" si="1"/>
        <v/>
      </c>
      <c r="P94" s="10"/>
      <c r="R94" s="33"/>
      <c r="U94" s="91"/>
      <c r="Z94" s="23"/>
    </row>
    <row r="95" spans="1:26" x14ac:dyDescent="0.25">
      <c r="A95" s="10"/>
      <c r="B95" s="21" t="s">
        <v>769</v>
      </c>
      <c r="C95" s="231" t="s">
        <v>1099</v>
      </c>
      <c r="D95" s="231" t="s">
        <v>1100</v>
      </c>
      <c r="G95" s="231" t="s">
        <v>2211</v>
      </c>
      <c r="H95" s="231" t="s">
        <v>2574</v>
      </c>
      <c r="I95" s="231" t="s">
        <v>2575</v>
      </c>
      <c r="J95" s="23">
        <v>1</v>
      </c>
      <c r="K95" s="234">
        <v>5</v>
      </c>
      <c r="L95" s="23">
        <v>0</v>
      </c>
      <c r="M95" s="23">
        <v>5</v>
      </c>
      <c r="O95" s="23" t="str">
        <f t="shared" si="1"/>
        <v/>
      </c>
      <c r="P95" s="10"/>
      <c r="R95" s="33"/>
      <c r="Z95" s="23"/>
    </row>
    <row r="96" spans="1:26" x14ac:dyDescent="0.25">
      <c r="A96" s="10"/>
      <c r="B96" s="21" t="s">
        <v>770</v>
      </c>
      <c r="C96" s="156" t="s">
        <v>1363</v>
      </c>
      <c r="D96" s="156" t="s">
        <v>1364</v>
      </c>
      <c r="E96" s="156" t="s">
        <v>1365</v>
      </c>
      <c r="F96" s="156" t="s">
        <v>1366</v>
      </c>
      <c r="G96" s="231" t="s">
        <v>2212</v>
      </c>
      <c r="H96" s="231" t="s">
        <v>2576</v>
      </c>
      <c r="J96" s="23">
        <v>1</v>
      </c>
      <c r="K96" s="234">
        <v>2</v>
      </c>
      <c r="L96" s="235">
        <v>4</v>
      </c>
      <c r="M96" s="23">
        <v>6</v>
      </c>
      <c r="N96" s="23">
        <v>1</v>
      </c>
      <c r="O96" s="23">
        <f t="shared" si="1"/>
        <v>6</v>
      </c>
      <c r="P96" s="10"/>
      <c r="R96" s="33"/>
      <c r="Z96" s="23"/>
    </row>
    <row r="97" spans="1:26" x14ac:dyDescent="0.25">
      <c r="A97" s="10"/>
      <c r="B97" s="33" t="s">
        <v>2213</v>
      </c>
      <c r="C97" s="233" t="s">
        <v>2214</v>
      </c>
      <c r="D97" s="233" t="s">
        <v>2215</v>
      </c>
      <c r="E97" s="39"/>
      <c r="F97" s="39"/>
      <c r="G97" s="39"/>
      <c r="H97" s="39"/>
      <c r="I97" s="39"/>
      <c r="J97" s="38">
        <v>1</v>
      </c>
      <c r="K97" s="234">
        <v>2</v>
      </c>
      <c r="L97" s="23">
        <v>0</v>
      </c>
      <c r="M97" s="23">
        <v>2</v>
      </c>
      <c r="O97" s="23" t="str">
        <f t="shared" si="1"/>
        <v/>
      </c>
      <c r="P97" s="10"/>
      <c r="R97" s="33"/>
      <c r="Z97" s="23"/>
    </row>
    <row r="98" spans="1:26" x14ac:dyDescent="0.25">
      <c r="A98" s="10"/>
      <c r="B98" s="33" t="s">
        <v>2216</v>
      </c>
      <c r="C98" s="233" t="s">
        <v>2217</v>
      </c>
      <c r="D98" s="233" t="s">
        <v>2218</v>
      </c>
      <c r="E98" s="39"/>
      <c r="F98" s="39"/>
      <c r="G98" s="39"/>
      <c r="H98" s="39"/>
      <c r="I98" s="39"/>
      <c r="J98" s="38">
        <v>1</v>
      </c>
      <c r="K98" s="234">
        <v>2</v>
      </c>
      <c r="L98" s="23">
        <v>0</v>
      </c>
      <c r="M98" s="23">
        <v>2</v>
      </c>
      <c r="O98" s="23" t="str">
        <f t="shared" si="1"/>
        <v/>
      </c>
      <c r="P98" s="10"/>
      <c r="R98" s="33"/>
      <c r="Z98" s="23"/>
    </row>
    <row r="99" spans="1:26" x14ac:dyDescent="0.25">
      <c r="A99" s="10"/>
      <c r="B99" s="21" t="s">
        <v>771</v>
      </c>
      <c r="C99" s="156" t="s">
        <v>1248</v>
      </c>
      <c r="D99" s="156" t="s">
        <v>1249</v>
      </c>
      <c r="E99" s="156" t="s">
        <v>1250</v>
      </c>
      <c r="F99" s="156" t="s">
        <v>1251</v>
      </c>
      <c r="G99" s="231" t="s">
        <v>2219</v>
      </c>
      <c r="I99" s="231" t="s">
        <v>2577</v>
      </c>
      <c r="J99" s="23">
        <v>1</v>
      </c>
      <c r="K99" s="234">
        <v>2</v>
      </c>
      <c r="L99" s="235">
        <v>4</v>
      </c>
      <c r="M99" s="23">
        <v>6</v>
      </c>
      <c r="N99" s="23">
        <v>1</v>
      </c>
      <c r="O99" s="23">
        <f t="shared" si="1"/>
        <v>6</v>
      </c>
      <c r="P99" s="10"/>
      <c r="R99" s="33"/>
      <c r="Z99" s="23"/>
    </row>
    <row r="100" spans="1:26" x14ac:dyDescent="0.25">
      <c r="A100" s="10"/>
      <c r="B100" s="21" t="s">
        <v>772</v>
      </c>
      <c r="C100" s="156" t="s">
        <v>1447</v>
      </c>
      <c r="D100" s="156" t="s">
        <v>1448</v>
      </c>
      <c r="E100" s="156" t="s">
        <v>1449</v>
      </c>
      <c r="F100" s="231" t="s">
        <v>1450</v>
      </c>
      <c r="G100" s="231" t="s">
        <v>2220</v>
      </c>
      <c r="J100" s="23">
        <v>1</v>
      </c>
      <c r="K100" s="234">
        <v>2</v>
      </c>
      <c r="L100" s="235">
        <v>3</v>
      </c>
      <c r="M100" s="23">
        <v>5</v>
      </c>
      <c r="N100" s="23">
        <v>1</v>
      </c>
      <c r="O100" s="23">
        <f t="shared" si="1"/>
        <v>5</v>
      </c>
      <c r="P100" s="10"/>
      <c r="R100" s="33"/>
      <c r="Z100" s="23"/>
    </row>
    <row r="101" spans="1:26" x14ac:dyDescent="0.25">
      <c r="A101" s="10"/>
      <c r="B101" s="33" t="s">
        <v>1036</v>
      </c>
      <c r="C101" s="231" t="s">
        <v>1037</v>
      </c>
      <c r="D101" s="231" t="s">
        <v>1038</v>
      </c>
      <c r="J101" s="23">
        <v>1</v>
      </c>
      <c r="K101" s="234">
        <v>2</v>
      </c>
      <c r="L101" s="23">
        <v>0</v>
      </c>
      <c r="M101" s="23">
        <v>2</v>
      </c>
      <c r="O101" s="23" t="str">
        <f t="shared" si="1"/>
        <v/>
      </c>
      <c r="P101" s="10"/>
      <c r="R101" s="33"/>
      <c r="Z101" s="23"/>
    </row>
    <row r="102" spans="1:26" x14ac:dyDescent="0.25">
      <c r="A102" s="10"/>
      <c r="B102" s="21" t="s">
        <v>773</v>
      </c>
      <c r="C102" s="231" t="s">
        <v>1058</v>
      </c>
      <c r="D102" s="231" t="s">
        <v>1059</v>
      </c>
      <c r="E102" s="156" t="s">
        <v>1060</v>
      </c>
      <c r="F102" s="156" t="s">
        <v>1061</v>
      </c>
      <c r="G102" s="231" t="s">
        <v>2221</v>
      </c>
      <c r="I102" s="231" t="s">
        <v>2578</v>
      </c>
      <c r="J102" s="23">
        <v>1</v>
      </c>
      <c r="K102" s="234">
        <v>4</v>
      </c>
      <c r="L102" s="235">
        <v>2</v>
      </c>
      <c r="M102" s="23">
        <v>6</v>
      </c>
      <c r="N102" s="23">
        <v>1</v>
      </c>
      <c r="O102" s="23">
        <f t="shared" si="1"/>
        <v>6</v>
      </c>
      <c r="P102" s="10"/>
      <c r="R102" s="33"/>
      <c r="Z102" s="23"/>
    </row>
    <row r="103" spans="1:26" x14ac:dyDescent="0.25">
      <c r="A103" s="10"/>
      <c r="B103" s="21" t="s">
        <v>774</v>
      </c>
      <c r="C103" s="231" t="s">
        <v>1075</v>
      </c>
      <c r="D103" s="231" t="s">
        <v>1076</v>
      </c>
      <c r="E103" s="156" t="s">
        <v>1077</v>
      </c>
      <c r="F103" s="156" t="s">
        <v>1078</v>
      </c>
      <c r="J103" s="23">
        <v>1</v>
      </c>
      <c r="K103" s="234">
        <v>2</v>
      </c>
      <c r="L103" s="235">
        <v>2</v>
      </c>
      <c r="M103" s="23">
        <v>4</v>
      </c>
      <c r="N103" s="23">
        <v>1</v>
      </c>
      <c r="O103" s="23">
        <f t="shared" si="1"/>
        <v>4</v>
      </c>
      <c r="P103" s="10"/>
      <c r="R103" s="33"/>
      <c r="Z103" s="23"/>
    </row>
    <row r="104" spans="1:26" x14ac:dyDescent="0.25">
      <c r="A104" s="10"/>
      <c r="B104" s="33" t="s">
        <v>1646</v>
      </c>
      <c r="C104" s="231" t="s">
        <v>1647</v>
      </c>
      <c r="D104" s="231" t="s">
        <v>1648</v>
      </c>
      <c r="F104" s="231" t="s">
        <v>1649</v>
      </c>
      <c r="G104" s="231" t="s">
        <v>2222</v>
      </c>
      <c r="I104" s="231" t="s">
        <v>2579</v>
      </c>
      <c r="J104" s="23">
        <v>1</v>
      </c>
      <c r="K104" s="234">
        <v>5</v>
      </c>
      <c r="L104" s="23">
        <v>0</v>
      </c>
      <c r="M104" s="23">
        <v>5</v>
      </c>
      <c r="O104" s="23" t="str">
        <f t="shared" si="1"/>
        <v/>
      </c>
      <c r="P104" s="10"/>
      <c r="R104" s="33"/>
      <c r="Z104" s="23"/>
    </row>
    <row r="105" spans="1:26" x14ac:dyDescent="0.25">
      <c r="A105" s="10"/>
      <c r="B105" s="21" t="s">
        <v>775</v>
      </c>
      <c r="C105" s="156" t="s">
        <v>1579</v>
      </c>
      <c r="D105" s="156" t="s">
        <v>1580</v>
      </c>
      <c r="E105" s="156" t="s">
        <v>1581</v>
      </c>
      <c r="F105" s="156" t="s">
        <v>1582</v>
      </c>
      <c r="J105" s="23">
        <v>1</v>
      </c>
      <c r="K105" s="23">
        <v>0</v>
      </c>
      <c r="L105" s="235">
        <v>4</v>
      </c>
      <c r="M105" s="23">
        <v>4</v>
      </c>
      <c r="N105" s="23">
        <v>1</v>
      </c>
      <c r="O105" s="23">
        <f t="shared" si="1"/>
        <v>4</v>
      </c>
      <c r="P105" s="10"/>
      <c r="R105" s="33"/>
      <c r="Z105" s="23"/>
    </row>
    <row r="106" spans="1:26" x14ac:dyDescent="0.25">
      <c r="A106" s="10"/>
      <c r="B106" s="21" t="s">
        <v>1583</v>
      </c>
      <c r="C106" s="156" t="s">
        <v>1584</v>
      </c>
      <c r="D106" s="156" t="s">
        <v>1585</v>
      </c>
      <c r="E106" s="156" t="s">
        <v>1586</v>
      </c>
      <c r="F106" s="156" t="s">
        <v>1587</v>
      </c>
      <c r="J106" s="23">
        <v>1</v>
      </c>
      <c r="K106" s="23">
        <v>0</v>
      </c>
      <c r="L106" s="235">
        <v>4</v>
      </c>
      <c r="M106" s="23">
        <v>4</v>
      </c>
      <c r="N106" s="23">
        <v>1</v>
      </c>
      <c r="O106" s="23">
        <f t="shared" si="1"/>
        <v>4</v>
      </c>
      <c r="P106" s="10"/>
      <c r="R106" s="33"/>
      <c r="Z106" s="23"/>
    </row>
    <row r="107" spans="1:26" x14ac:dyDescent="0.25">
      <c r="A107" s="10"/>
      <c r="B107" s="33" t="s">
        <v>2223</v>
      </c>
      <c r="C107" s="233" t="s">
        <v>2224</v>
      </c>
      <c r="D107" s="233" t="s">
        <v>2225</v>
      </c>
      <c r="E107" s="39"/>
      <c r="F107" s="39"/>
      <c r="G107" s="39"/>
      <c r="H107" s="39"/>
      <c r="I107" s="39"/>
      <c r="J107" s="38">
        <v>1</v>
      </c>
      <c r="K107" s="234">
        <v>2</v>
      </c>
      <c r="L107" s="23">
        <v>0</v>
      </c>
      <c r="M107" s="23">
        <v>2</v>
      </c>
      <c r="O107" s="23" t="str">
        <f t="shared" si="1"/>
        <v/>
      </c>
      <c r="P107" s="10"/>
      <c r="R107" s="33"/>
      <c r="Z107" s="23"/>
    </row>
    <row r="108" spans="1:26" x14ac:dyDescent="0.25">
      <c r="A108" s="10"/>
      <c r="B108" s="33" t="s">
        <v>1414</v>
      </c>
      <c r="C108" s="231" t="s">
        <v>1415</v>
      </c>
      <c r="D108" s="231" t="s">
        <v>1416</v>
      </c>
      <c r="J108" s="23">
        <v>1</v>
      </c>
      <c r="K108" s="234">
        <v>2</v>
      </c>
      <c r="L108" s="23">
        <v>0</v>
      </c>
      <c r="M108" s="23">
        <v>2</v>
      </c>
      <c r="O108" s="23" t="str">
        <f t="shared" si="1"/>
        <v/>
      </c>
      <c r="P108" s="10"/>
      <c r="R108" s="33"/>
      <c r="Z108" s="23"/>
    </row>
    <row r="109" spans="1:26" x14ac:dyDescent="0.25">
      <c r="A109" s="10"/>
      <c r="B109" s="21" t="s">
        <v>776</v>
      </c>
      <c r="C109" s="156" t="s">
        <v>1563</v>
      </c>
      <c r="D109" s="156" t="s">
        <v>1564</v>
      </c>
      <c r="E109" s="156" t="s">
        <v>1565</v>
      </c>
      <c r="F109" s="156" t="s">
        <v>1566</v>
      </c>
      <c r="G109" s="231" t="s">
        <v>2226</v>
      </c>
      <c r="J109" s="23">
        <v>1</v>
      </c>
      <c r="K109" s="234">
        <v>1</v>
      </c>
      <c r="L109" s="235">
        <v>4</v>
      </c>
      <c r="M109" s="23">
        <v>5</v>
      </c>
      <c r="N109" s="23">
        <v>1</v>
      </c>
      <c r="O109" s="23">
        <f t="shared" si="1"/>
        <v>5</v>
      </c>
      <c r="P109" s="10"/>
      <c r="R109" s="33"/>
      <c r="Z109" s="23"/>
    </row>
    <row r="110" spans="1:26" x14ac:dyDescent="0.25">
      <c r="A110" s="10"/>
      <c r="B110" s="21" t="s">
        <v>777</v>
      </c>
      <c r="C110" s="156" t="s">
        <v>1557</v>
      </c>
      <c r="E110" s="219" t="s">
        <v>2331</v>
      </c>
      <c r="F110" s="156" t="s">
        <v>1558</v>
      </c>
      <c r="J110" s="23">
        <v>1</v>
      </c>
      <c r="K110" s="234">
        <v>1</v>
      </c>
      <c r="L110" s="235">
        <v>2</v>
      </c>
      <c r="M110" s="23">
        <v>3</v>
      </c>
      <c r="N110" s="23">
        <v>1</v>
      </c>
      <c r="O110" s="23">
        <f t="shared" si="1"/>
        <v>3</v>
      </c>
      <c r="P110" s="10"/>
      <c r="R110" s="33"/>
      <c r="Z110" s="23"/>
    </row>
    <row r="111" spans="1:26" x14ac:dyDescent="0.25">
      <c r="A111" s="10"/>
      <c r="B111" s="21" t="s">
        <v>778</v>
      </c>
      <c r="E111" s="232" t="s">
        <v>1019</v>
      </c>
      <c r="G111" s="231" t="s">
        <v>2227</v>
      </c>
      <c r="J111" s="23">
        <v>1</v>
      </c>
      <c r="K111" s="234">
        <v>2</v>
      </c>
      <c r="L111" s="23">
        <v>0</v>
      </c>
      <c r="M111" s="23">
        <v>2</v>
      </c>
      <c r="O111" s="23" t="str">
        <f t="shared" si="1"/>
        <v/>
      </c>
      <c r="P111" s="10"/>
      <c r="R111" s="33"/>
      <c r="U111" s="91"/>
      <c r="Z111" s="23"/>
    </row>
    <row r="112" spans="1:26" x14ac:dyDescent="0.25">
      <c r="A112" s="10"/>
      <c r="B112" s="21" t="s">
        <v>779</v>
      </c>
      <c r="C112" s="231" t="s">
        <v>1627</v>
      </c>
      <c r="E112" s="232" t="s">
        <v>1628</v>
      </c>
      <c r="G112" s="231" t="s">
        <v>2228</v>
      </c>
      <c r="I112" s="231" t="s">
        <v>2580</v>
      </c>
      <c r="J112" s="23">
        <v>1</v>
      </c>
      <c r="K112" s="234">
        <v>4</v>
      </c>
      <c r="L112" s="23">
        <v>0</v>
      </c>
      <c r="M112" s="23">
        <v>4</v>
      </c>
      <c r="O112" s="23" t="str">
        <f t="shared" si="1"/>
        <v/>
      </c>
      <c r="P112" s="10"/>
      <c r="R112" s="33"/>
      <c r="U112" s="91"/>
      <c r="Z112" s="23"/>
    </row>
    <row r="113" spans="1:26" x14ac:dyDescent="0.25">
      <c r="A113" s="10"/>
      <c r="B113" s="21" t="s">
        <v>1639</v>
      </c>
      <c r="C113" s="231" t="s">
        <v>1640</v>
      </c>
      <c r="D113" s="231" t="s">
        <v>1641</v>
      </c>
      <c r="F113" s="231" t="s">
        <v>1642</v>
      </c>
      <c r="G113" s="231" t="s">
        <v>2229</v>
      </c>
      <c r="J113" s="23">
        <v>1</v>
      </c>
      <c r="K113" s="234">
        <v>4</v>
      </c>
      <c r="L113" s="23">
        <v>0</v>
      </c>
      <c r="M113" s="23">
        <v>4</v>
      </c>
      <c r="O113" s="23" t="str">
        <f t="shared" si="1"/>
        <v/>
      </c>
      <c r="P113" s="10"/>
      <c r="R113" s="33"/>
      <c r="Z113" s="23"/>
    </row>
    <row r="114" spans="1:26" x14ac:dyDescent="0.25">
      <c r="A114" s="10"/>
      <c r="B114" s="21" t="s">
        <v>780</v>
      </c>
      <c r="C114" s="156" t="s">
        <v>1359</v>
      </c>
      <c r="D114" s="156" t="s">
        <v>1360</v>
      </c>
      <c r="E114" s="156" t="s">
        <v>1361</v>
      </c>
      <c r="F114" s="156" t="s">
        <v>1362</v>
      </c>
      <c r="J114" s="23">
        <v>1</v>
      </c>
      <c r="K114" s="23">
        <v>0</v>
      </c>
      <c r="L114" s="235">
        <v>4</v>
      </c>
      <c r="M114" s="23">
        <v>4</v>
      </c>
      <c r="N114" s="23">
        <v>1</v>
      </c>
      <c r="O114" s="23">
        <f t="shared" si="1"/>
        <v>4</v>
      </c>
      <c r="P114" s="10"/>
      <c r="R114" s="33"/>
      <c r="Z114" s="23"/>
    </row>
    <row r="115" spans="1:26" x14ac:dyDescent="0.25">
      <c r="A115" s="10"/>
      <c r="B115" s="33" t="s">
        <v>1030</v>
      </c>
      <c r="C115" s="231" t="s">
        <v>1031</v>
      </c>
      <c r="F115" s="231" t="s">
        <v>1032</v>
      </c>
      <c r="G115" s="231" t="s">
        <v>2230</v>
      </c>
      <c r="H115" s="231" t="s">
        <v>2581</v>
      </c>
      <c r="I115" s="231" t="s">
        <v>2582</v>
      </c>
      <c r="J115" s="23">
        <v>1</v>
      </c>
      <c r="K115" s="234">
        <v>5</v>
      </c>
      <c r="L115" s="23">
        <v>0</v>
      </c>
      <c r="M115" s="23">
        <v>5</v>
      </c>
      <c r="O115" s="23" t="str">
        <f t="shared" si="1"/>
        <v/>
      </c>
      <c r="P115" s="10"/>
      <c r="R115" s="33"/>
      <c r="Z115" s="23"/>
    </row>
    <row r="116" spans="1:26" x14ac:dyDescent="0.25">
      <c r="A116" s="10"/>
      <c r="B116" s="33" t="s">
        <v>2059</v>
      </c>
      <c r="C116" s="219" t="s">
        <v>2231</v>
      </c>
      <c r="D116" s="219" t="s">
        <v>2332</v>
      </c>
      <c r="E116" s="219" t="s">
        <v>2333</v>
      </c>
      <c r="F116" s="219" t="s">
        <v>2334</v>
      </c>
      <c r="J116" s="23">
        <v>1</v>
      </c>
      <c r="K116" s="23">
        <v>0</v>
      </c>
      <c r="L116" s="235">
        <v>4</v>
      </c>
      <c r="M116" s="23">
        <v>4</v>
      </c>
      <c r="N116" s="23">
        <v>1</v>
      </c>
      <c r="O116" s="23">
        <f t="shared" si="1"/>
        <v>4</v>
      </c>
      <c r="P116" s="10"/>
      <c r="R116" s="33"/>
    </row>
    <row r="117" spans="1:26" x14ac:dyDescent="0.25">
      <c r="A117" s="10"/>
      <c r="B117" s="33" t="s">
        <v>2232</v>
      </c>
      <c r="C117" s="233" t="s">
        <v>2233</v>
      </c>
      <c r="D117" s="233" t="s">
        <v>2234</v>
      </c>
      <c r="E117" s="218"/>
      <c r="F117" s="218"/>
      <c r="J117" s="23">
        <v>1</v>
      </c>
      <c r="K117" s="234">
        <v>2</v>
      </c>
      <c r="L117" s="23">
        <v>0</v>
      </c>
      <c r="M117" s="23">
        <v>2</v>
      </c>
      <c r="O117" s="23" t="str">
        <f t="shared" si="1"/>
        <v/>
      </c>
      <c r="P117" s="10"/>
      <c r="R117" s="33"/>
      <c r="Z117" s="23"/>
    </row>
    <row r="118" spans="1:26" x14ac:dyDescent="0.25">
      <c r="A118" s="10"/>
      <c r="B118" s="21" t="s">
        <v>781</v>
      </c>
      <c r="C118" s="231" t="s">
        <v>1388</v>
      </c>
      <c r="E118" s="232" t="s">
        <v>1389</v>
      </c>
      <c r="G118" s="231" t="s">
        <v>2235</v>
      </c>
      <c r="I118" s="231" t="s">
        <v>2583</v>
      </c>
      <c r="J118" s="23">
        <v>1</v>
      </c>
      <c r="K118" s="234">
        <v>4</v>
      </c>
      <c r="L118" s="23">
        <v>0</v>
      </c>
      <c r="M118" s="23">
        <v>4</v>
      </c>
      <c r="O118" s="23" t="str">
        <f t="shared" si="1"/>
        <v/>
      </c>
      <c r="P118" s="10"/>
      <c r="R118" s="33"/>
      <c r="U118" s="91"/>
      <c r="Z118" s="23"/>
    </row>
    <row r="119" spans="1:26" x14ac:dyDescent="0.25">
      <c r="A119" s="10"/>
      <c r="B119" s="33" t="s">
        <v>1624</v>
      </c>
      <c r="C119" s="231" t="s">
        <v>1625</v>
      </c>
      <c r="D119" s="231" t="s">
        <v>1626</v>
      </c>
      <c r="G119" s="231" t="s">
        <v>2236</v>
      </c>
      <c r="H119" s="231" t="s">
        <v>2584</v>
      </c>
      <c r="I119" s="231" t="s">
        <v>2585</v>
      </c>
      <c r="J119" s="23">
        <v>1</v>
      </c>
      <c r="K119" s="234">
        <v>5</v>
      </c>
      <c r="L119" s="23">
        <v>0</v>
      </c>
      <c r="M119" s="23">
        <v>5</v>
      </c>
      <c r="O119" s="23" t="str">
        <f t="shared" si="1"/>
        <v/>
      </c>
      <c r="P119" s="10"/>
      <c r="R119" s="33"/>
      <c r="Z119" s="23"/>
    </row>
    <row r="120" spans="1:26" x14ac:dyDescent="0.25">
      <c r="A120" s="10"/>
      <c r="B120" s="21" t="s">
        <v>782</v>
      </c>
      <c r="C120" s="156" t="s">
        <v>1312</v>
      </c>
      <c r="D120" s="156" t="s">
        <v>1313</v>
      </c>
      <c r="E120" s="156" t="s">
        <v>1314</v>
      </c>
      <c r="F120" s="156" t="s">
        <v>1315</v>
      </c>
      <c r="J120" s="23">
        <v>1</v>
      </c>
      <c r="K120" s="23">
        <v>0</v>
      </c>
      <c r="L120" s="235">
        <v>4</v>
      </c>
      <c r="M120" s="23">
        <v>4</v>
      </c>
      <c r="N120" s="23">
        <v>1</v>
      </c>
      <c r="O120" s="23">
        <f t="shared" si="1"/>
        <v>4</v>
      </c>
      <c r="P120" s="10"/>
      <c r="R120" s="33"/>
      <c r="Z120" s="23"/>
    </row>
    <row r="121" spans="1:26" x14ac:dyDescent="0.25">
      <c r="A121" s="10"/>
      <c r="B121" s="21" t="s">
        <v>2057</v>
      </c>
      <c r="C121" s="219" t="s">
        <v>2237</v>
      </c>
      <c r="D121" s="219" t="s">
        <v>2335</v>
      </c>
      <c r="E121" s="219" t="s">
        <v>2336</v>
      </c>
      <c r="F121" s="219" t="s">
        <v>2337</v>
      </c>
      <c r="G121" s="218"/>
      <c r="H121" s="218"/>
      <c r="I121" s="218"/>
      <c r="J121" s="38">
        <v>1</v>
      </c>
      <c r="K121" s="23">
        <v>0</v>
      </c>
      <c r="L121" s="235">
        <v>4</v>
      </c>
      <c r="M121" s="23">
        <v>4</v>
      </c>
      <c r="N121" s="23">
        <v>1</v>
      </c>
      <c r="O121" s="23">
        <f t="shared" si="1"/>
        <v>4</v>
      </c>
      <c r="P121" s="10"/>
      <c r="R121" s="33"/>
      <c r="Z121" s="23"/>
    </row>
    <row r="122" spans="1:26" x14ac:dyDescent="0.25">
      <c r="A122" s="10"/>
      <c r="B122" s="33" t="s">
        <v>1086</v>
      </c>
      <c r="C122" s="231" t="s">
        <v>1087</v>
      </c>
      <c r="J122" s="23">
        <v>1</v>
      </c>
      <c r="K122" s="234">
        <v>1</v>
      </c>
      <c r="L122" s="23">
        <v>0</v>
      </c>
      <c r="M122" s="23">
        <v>1</v>
      </c>
      <c r="O122" s="23" t="str">
        <f t="shared" si="1"/>
        <v/>
      </c>
      <c r="P122" s="10"/>
      <c r="R122" s="33"/>
      <c r="Z122" s="23"/>
    </row>
    <row r="123" spans="1:26" x14ac:dyDescent="0.25">
      <c r="A123" s="10"/>
      <c r="B123" s="21" t="s">
        <v>1316</v>
      </c>
      <c r="C123" s="156" t="s">
        <v>1317</v>
      </c>
      <c r="D123" s="156" t="s">
        <v>1318</v>
      </c>
      <c r="E123" s="156" t="s">
        <v>1319</v>
      </c>
      <c r="F123" s="156" t="s">
        <v>1320</v>
      </c>
      <c r="J123" s="23">
        <v>1</v>
      </c>
      <c r="K123" s="23">
        <v>0</v>
      </c>
      <c r="L123" s="235">
        <v>4</v>
      </c>
      <c r="M123" s="23">
        <v>4</v>
      </c>
      <c r="N123" s="23">
        <v>1</v>
      </c>
      <c r="O123" s="23">
        <f t="shared" si="1"/>
        <v>4</v>
      </c>
      <c r="P123" s="10"/>
      <c r="R123" s="33"/>
      <c r="Z123" s="23"/>
    </row>
    <row r="124" spans="1:26" x14ac:dyDescent="0.25">
      <c r="A124" s="10"/>
      <c r="B124" s="21" t="s">
        <v>1308</v>
      </c>
      <c r="C124" s="156" t="s">
        <v>1309</v>
      </c>
      <c r="D124" s="156" t="s">
        <v>1310</v>
      </c>
      <c r="F124" s="156" t="s">
        <v>1311</v>
      </c>
      <c r="J124" s="23">
        <v>1</v>
      </c>
      <c r="K124" s="23">
        <v>0</v>
      </c>
      <c r="L124" s="235">
        <v>3</v>
      </c>
      <c r="M124" s="23">
        <v>3</v>
      </c>
      <c r="N124" s="23">
        <v>1</v>
      </c>
      <c r="O124" s="23">
        <f t="shared" si="1"/>
        <v>3</v>
      </c>
      <c r="P124" s="10"/>
      <c r="R124" s="33"/>
      <c r="Z124" s="23"/>
    </row>
    <row r="125" spans="1:26" x14ac:dyDescent="0.25">
      <c r="A125" s="10"/>
      <c r="B125" s="21" t="s">
        <v>1268</v>
      </c>
      <c r="C125" s="231" t="s">
        <v>2266</v>
      </c>
      <c r="J125" s="23">
        <v>1</v>
      </c>
      <c r="K125" s="234">
        <v>1</v>
      </c>
      <c r="L125" s="23">
        <v>0</v>
      </c>
      <c r="M125" s="23">
        <v>1</v>
      </c>
      <c r="N125" s="23">
        <v>1</v>
      </c>
      <c r="O125" s="23">
        <f t="shared" si="1"/>
        <v>1</v>
      </c>
      <c r="P125" s="10"/>
      <c r="R125" s="33"/>
      <c r="Z125" s="23"/>
    </row>
    <row r="126" spans="1:26" x14ac:dyDescent="0.25">
      <c r="A126" s="10"/>
      <c r="B126" s="21" t="s">
        <v>783</v>
      </c>
      <c r="C126" s="231" t="s">
        <v>1407</v>
      </c>
      <c r="D126" s="231" t="s">
        <v>1408</v>
      </c>
      <c r="G126" s="231" t="s">
        <v>2238</v>
      </c>
      <c r="J126" s="23">
        <v>1</v>
      </c>
      <c r="K126" s="234">
        <v>3</v>
      </c>
      <c r="L126" s="23">
        <v>0</v>
      </c>
      <c r="M126" s="23">
        <v>3</v>
      </c>
      <c r="O126" s="23" t="str">
        <f t="shared" si="1"/>
        <v/>
      </c>
      <c r="P126" s="10"/>
      <c r="R126" s="33"/>
      <c r="Z126" s="23"/>
    </row>
    <row r="127" spans="1:26" x14ac:dyDescent="0.25">
      <c r="A127" s="10"/>
      <c r="B127" s="33" t="s">
        <v>1097</v>
      </c>
      <c r="C127" s="231" t="s">
        <v>1098</v>
      </c>
      <c r="J127" s="23">
        <v>1</v>
      </c>
      <c r="K127" s="234">
        <v>1</v>
      </c>
      <c r="L127" s="23">
        <v>0</v>
      </c>
      <c r="M127" s="23">
        <v>1</v>
      </c>
      <c r="O127" s="23" t="str">
        <f t="shared" si="1"/>
        <v/>
      </c>
      <c r="P127" s="10"/>
      <c r="R127" s="33"/>
      <c r="Z127" s="23"/>
    </row>
    <row r="128" spans="1:26" x14ac:dyDescent="0.25">
      <c r="A128" s="10"/>
      <c r="B128" s="21" t="s">
        <v>785</v>
      </c>
      <c r="C128" s="231" t="s">
        <v>1323</v>
      </c>
      <c r="D128" s="156" t="s">
        <v>1324</v>
      </c>
      <c r="E128" s="156" t="s">
        <v>1325</v>
      </c>
      <c r="F128" s="156" t="s">
        <v>1326</v>
      </c>
      <c r="J128" s="23">
        <v>1</v>
      </c>
      <c r="K128" s="234">
        <v>1</v>
      </c>
      <c r="L128" s="235">
        <v>3</v>
      </c>
      <c r="M128" s="23">
        <v>4</v>
      </c>
      <c r="N128" s="23">
        <v>1</v>
      </c>
      <c r="O128" s="23">
        <f t="shared" si="1"/>
        <v>4</v>
      </c>
      <c r="P128" s="10"/>
      <c r="R128" s="33"/>
      <c r="Z128" s="23"/>
    </row>
    <row r="129" spans="1:26" x14ac:dyDescent="0.25">
      <c r="A129" s="10"/>
      <c r="B129" s="21" t="s">
        <v>786</v>
      </c>
      <c r="E129" s="232" t="s">
        <v>1018</v>
      </c>
      <c r="G129" s="231" t="s">
        <v>2239</v>
      </c>
      <c r="I129" s="231" t="s">
        <v>2586</v>
      </c>
      <c r="J129" s="23">
        <v>1</v>
      </c>
      <c r="K129" s="234">
        <v>3</v>
      </c>
      <c r="L129" s="23">
        <v>0</v>
      </c>
      <c r="M129" s="23">
        <v>3</v>
      </c>
      <c r="O129" s="23" t="str">
        <f t="shared" si="1"/>
        <v/>
      </c>
      <c r="P129" s="10"/>
      <c r="R129" s="33"/>
      <c r="U129" s="91"/>
      <c r="Z129" s="23"/>
    </row>
    <row r="130" spans="1:26" x14ac:dyDescent="0.25">
      <c r="A130" s="10"/>
      <c r="B130" s="21" t="s">
        <v>787</v>
      </c>
      <c r="C130" s="231" t="s">
        <v>1027</v>
      </c>
      <c r="D130" s="231" t="s">
        <v>1028</v>
      </c>
      <c r="F130" s="231" t="s">
        <v>1029</v>
      </c>
      <c r="G130" s="231" t="s">
        <v>2240</v>
      </c>
      <c r="H130" s="231" t="s">
        <v>2587</v>
      </c>
      <c r="I130" s="231" t="s">
        <v>2588</v>
      </c>
      <c r="J130" s="23">
        <v>1</v>
      </c>
      <c r="K130" s="234">
        <v>6</v>
      </c>
      <c r="L130" s="23">
        <v>0</v>
      </c>
      <c r="M130" s="23">
        <v>6</v>
      </c>
      <c r="O130" s="23" t="str">
        <f t="shared" si="1"/>
        <v/>
      </c>
      <c r="P130" s="10"/>
      <c r="R130" s="33"/>
      <c r="Z130" s="23"/>
    </row>
    <row r="131" spans="1:26" x14ac:dyDescent="0.25">
      <c r="A131" s="10"/>
      <c r="B131" s="33" t="s">
        <v>1410</v>
      </c>
      <c r="C131" s="231" t="s">
        <v>1411</v>
      </c>
      <c r="D131" s="231" t="s">
        <v>1412</v>
      </c>
      <c r="F131" s="231" t="s">
        <v>1413</v>
      </c>
      <c r="G131" s="231" t="s">
        <v>2241</v>
      </c>
      <c r="J131" s="23">
        <v>1</v>
      </c>
      <c r="K131" s="234">
        <v>4</v>
      </c>
      <c r="L131" s="23">
        <v>0</v>
      </c>
      <c r="M131" s="23">
        <v>4</v>
      </c>
      <c r="O131" s="23" t="str">
        <f t="shared" si="1"/>
        <v/>
      </c>
      <c r="P131" s="10"/>
      <c r="R131" s="33"/>
      <c r="Z131" s="23"/>
    </row>
    <row r="132" spans="1:26" x14ac:dyDescent="0.25">
      <c r="A132" s="10"/>
      <c r="B132" s="21" t="s">
        <v>788</v>
      </c>
      <c r="C132" s="231" t="s">
        <v>1570</v>
      </c>
      <c r="D132" s="156" t="s">
        <v>1571</v>
      </c>
      <c r="E132" s="156" t="s">
        <v>1572</v>
      </c>
      <c r="F132" s="156" t="s">
        <v>1573</v>
      </c>
      <c r="G132" s="231" t="s">
        <v>2242</v>
      </c>
      <c r="J132" s="23">
        <v>1</v>
      </c>
      <c r="K132" s="234">
        <v>2</v>
      </c>
      <c r="L132" s="235">
        <v>3</v>
      </c>
      <c r="M132" s="23">
        <v>5</v>
      </c>
      <c r="N132" s="23">
        <v>1</v>
      </c>
      <c r="O132" s="23">
        <f t="shared" si="1"/>
        <v>5</v>
      </c>
      <c r="P132" s="10"/>
      <c r="R132" s="33"/>
      <c r="Z132" s="23"/>
    </row>
    <row r="133" spans="1:26" x14ac:dyDescent="0.25">
      <c r="A133" s="10"/>
      <c r="B133" s="21" t="s">
        <v>789</v>
      </c>
      <c r="C133" s="219" t="s">
        <v>1252</v>
      </c>
      <c r="D133" s="219" t="s">
        <v>1253</v>
      </c>
      <c r="E133" s="219" t="s">
        <v>2338</v>
      </c>
      <c r="F133" s="219" t="s">
        <v>2339</v>
      </c>
      <c r="J133" s="23">
        <v>1</v>
      </c>
      <c r="K133" s="23">
        <v>0</v>
      </c>
      <c r="L133" s="235">
        <v>4</v>
      </c>
      <c r="M133" s="23">
        <v>4</v>
      </c>
      <c r="N133" s="23">
        <v>1</v>
      </c>
      <c r="O133" s="23">
        <f t="shared" si="1"/>
        <v>4</v>
      </c>
      <c r="P133" s="10"/>
      <c r="R133" s="33"/>
      <c r="Z133" s="23"/>
    </row>
    <row r="134" spans="1:26" x14ac:dyDescent="0.25">
      <c r="A134" s="10"/>
      <c r="B134" s="21" t="s">
        <v>790</v>
      </c>
      <c r="C134" s="231" t="s">
        <v>1073</v>
      </c>
      <c r="D134" s="231" t="s">
        <v>1074</v>
      </c>
      <c r="G134" s="231" t="s">
        <v>2243</v>
      </c>
      <c r="J134" s="23">
        <v>1</v>
      </c>
      <c r="K134" s="234">
        <v>3</v>
      </c>
      <c r="L134" s="23">
        <v>0</v>
      </c>
      <c r="M134" s="23">
        <v>3</v>
      </c>
      <c r="N134" s="23">
        <v>1</v>
      </c>
      <c r="O134" s="23">
        <f t="shared" ref="O134:O197" si="2">IF(N134=1,M134,"")</f>
        <v>3</v>
      </c>
      <c r="P134" s="10"/>
      <c r="R134" s="33"/>
      <c r="Z134" s="23"/>
    </row>
    <row r="135" spans="1:26" x14ac:dyDescent="0.25">
      <c r="A135" s="10"/>
      <c r="B135" s="21" t="s">
        <v>791</v>
      </c>
      <c r="C135" s="231" t="s">
        <v>1101</v>
      </c>
      <c r="D135" s="231" t="s">
        <v>1102</v>
      </c>
      <c r="F135" s="231" t="s">
        <v>1103</v>
      </c>
      <c r="G135" s="231" t="s">
        <v>2244</v>
      </c>
      <c r="J135" s="23">
        <v>1</v>
      </c>
      <c r="K135" s="234">
        <v>4</v>
      </c>
      <c r="L135" s="23">
        <v>0</v>
      </c>
      <c r="M135" s="23">
        <v>4</v>
      </c>
      <c r="O135" s="23" t="str">
        <f t="shared" si="2"/>
        <v/>
      </c>
      <c r="P135" s="10"/>
      <c r="R135" s="33"/>
      <c r="Z135" s="23"/>
    </row>
    <row r="136" spans="1:26" x14ac:dyDescent="0.25">
      <c r="A136" s="10"/>
      <c r="B136" s="21" t="s">
        <v>792</v>
      </c>
      <c r="C136" s="231" t="s">
        <v>1390</v>
      </c>
      <c r="E136" s="232" t="s">
        <v>1391</v>
      </c>
      <c r="F136" s="231" t="s">
        <v>1392</v>
      </c>
      <c r="G136" s="231" t="s">
        <v>2245</v>
      </c>
      <c r="H136" s="231" t="s">
        <v>2589</v>
      </c>
      <c r="I136" s="231" t="s">
        <v>2590</v>
      </c>
      <c r="J136" s="23">
        <v>1</v>
      </c>
      <c r="K136" s="234">
        <v>6</v>
      </c>
      <c r="L136" s="23">
        <v>0</v>
      </c>
      <c r="M136" s="23">
        <v>6</v>
      </c>
      <c r="O136" s="23" t="str">
        <f t="shared" si="2"/>
        <v/>
      </c>
      <c r="P136" s="10"/>
      <c r="R136" s="33"/>
      <c r="U136" s="91"/>
      <c r="Z136" s="23"/>
    </row>
    <row r="137" spans="1:26" x14ac:dyDescent="0.25">
      <c r="A137" s="10"/>
      <c r="B137" s="33" t="s">
        <v>1629</v>
      </c>
      <c r="C137" s="231" t="s">
        <v>1630</v>
      </c>
      <c r="E137" s="232" t="s">
        <v>1631</v>
      </c>
      <c r="G137" s="231" t="s">
        <v>2246</v>
      </c>
      <c r="H137" s="231" t="s">
        <v>2591</v>
      </c>
      <c r="I137" s="231" t="s">
        <v>2592</v>
      </c>
      <c r="J137" s="23">
        <v>1</v>
      </c>
      <c r="K137" s="234">
        <v>5</v>
      </c>
      <c r="L137" s="23">
        <v>0</v>
      </c>
      <c r="M137" s="23">
        <v>5</v>
      </c>
      <c r="O137" s="23" t="str">
        <f t="shared" si="2"/>
        <v/>
      </c>
      <c r="P137" s="10"/>
      <c r="R137" s="33"/>
      <c r="U137" s="91"/>
      <c r="Z137" s="23"/>
    </row>
    <row r="138" spans="1:26" x14ac:dyDescent="0.25">
      <c r="A138" s="10"/>
      <c r="B138" s="21" t="s">
        <v>1342</v>
      </c>
      <c r="C138" s="156" t="s">
        <v>1343</v>
      </c>
      <c r="D138" s="156" t="s">
        <v>1344</v>
      </c>
      <c r="E138" s="156" t="s">
        <v>1345</v>
      </c>
      <c r="J138" s="23">
        <v>1</v>
      </c>
      <c r="K138" s="23">
        <v>0</v>
      </c>
      <c r="L138" s="235">
        <v>3</v>
      </c>
      <c r="M138" s="23">
        <v>3</v>
      </c>
      <c r="N138" s="23">
        <v>1</v>
      </c>
      <c r="O138" s="23">
        <f t="shared" si="2"/>
        <v>3</v>
      </c>
      <c r="P138" s="10"/>
      <c r="R138" s="33"/>
      <c r="Z138" s="23"/>
    </row>
    <row r="139" spans="1:26" x14ac:dyDescent="0.25">
      <c r="A139" s="10"/>
      <c r="B139" s="21" t="s">
        <v>793</v>
      </c>
      <c r="C139" s="231" t="s">
        <v>1064</v>
      </c>
      <c r="D139" s="231" t="s">
        <v>1065</v>
      </c>
      <c r="F139" s="231" t="s">
        <v>1066</v>
      </c>
      <c r="G139" s="231" t="s">
        <v>2247</v>
      </c>
      <c r="H139" s="231" t="s">
        <v>2593</v>
      </c>
      <c r="J139" s="23">
        <v>1</v>
      </c>
      <c r="K139" s="234">
        <v>5</v>
      </c>
      <c r="L139" s="23">
        <v>0</v>
      </c>
      <c r="M139" s="23">
        <v>5</v>
      </c>
      <c r="O139" s="23" t="str">
        <f t="shared" si="2"/>
        <v/>
      </c>
      <c r="P139" s="10"/>
      <c r="R139" s="33"/>
      <c r="Z139" s="23"/>
    </row>
    <row r="140" spans="1:26" ht="12.6" customHeight="1" x14ac:dyDescent="0.25">
      <c r="A140" s="10"/>
      <c r="B140" s="21" t="s">
        <v>794</v>
      </c>
      <c r="C140" s="156" t="s">
        <v>1231</v>
      </c>
      <c r="D140" s="156" t="s">
        <v>1232</v>
      </c>
      <c r="E140" s="156" t="s">
        <v>1233</v>
      </c>
      <c r="F140" s="156" t="s">
        <v>1234</v>
      </c>
      <c r="J140" s="23">
        <v>1</v>
      </c>
      <c r="K140" s="23">
        <v>0</v>
      </c>
      <c r="L140" s="235">
        <v>4</v>
      </c>
      <c r="M140" s="23">
        <v>4</v>
      </c>
      <c r="N140" s="23">
        <v>1</v>
      </c>
      <c r="O140" s="23">
        <f t="shared" si="2"/>
        <v>4</v>
      </c>
      <c r="P140" s="10"/>
      <c r="R140" s="33"/>
      <c r="Z140" s="23"/>
    </row>
    <row r="141" spans="1:26" x14ac:dyDescent="0.25">
      <c r="A141" s="10"/>
      <c r="B141" s="21" t="s">
        <v>795</v>
      </c>
      <c r="C141" s="231" t="s">
        <v>1432</v>
      </c>
      <c r="D141" s="156" t="s">
        <v>1433</v>
      </c>
      <c r="E141" s="156" t="s">
        <v>1434</v>
      </c>
      <c r="F141" s="156" t="s">
        <v>1435</v>
      </c>
      <c r="G141" s="231" t="s">
        <v>2248</v>
      </c>
      <c r="J141" s="23">
        <v>1</v>
      </c>
      <c r="K141" s="234">
        <v>2</v>
      </c>
      <c r="L141" s="235">
        <v>3</v>
      </c>
      <c r="M141" s="23">
        <v>5</v>
      </c>
      <c r="N141" s="23">
        <v>1</v>
      </c>
      <c r="O141" s="23">
        <f t="shared" si="2"/>
        <v>5</v>
      </c>
      <c r="P141" s="10"/>
      <c r="R141" s="33"/>
      <c r="Z141" s="23"/>
    </row>
    <row r="142" spans="1:26" x14ac:dyDescent="0.25">
      <c r="A142" s="10"/>
      <c r="B142" s="21" t="s">
        <v>796</v>
      </c>
      <c r="C142" s="156" t="s">
        <v>1240</v>
      </c>
      <c r="E142" s="156" t="s">
        <v>1241</v>
      </c>
      <c r="F142" s="156" t="s">
        <v>1242</v>
      </c>
      <c r="J142" s="23">
        <v>1</v>
      </c>
      <c r="K142" s="23">
        <v>0</v>
      </c>
      <c r="L142" s="235">
        <v>3</v>
      </c>
      <c r="M142" s="23">
        <v>3</v>
      </c>
      <c r="N142" s="23">
        <v>1</v>
      </c>
      <c r="O142" s="23">
        <f t="shared" si="2"/>
        <v>3</v>
      </c>
      <c r="P142" s="10"/>
      <c r="R142" s="33"/>
      <c r="Z142" s="23"/>
    </row>
    <row r="143" spans="1:26" x14ac:dyDescent="0.25">
      <c r="A143" s="10"/>
      <c r="B143" s="21" t="s">
        <v>797</v>
      </c>
      <c r="C143" s="231" t="s">
        <v>1367</v>
      </c>
      <c r="D143" s="156" t="s">
        <v>1368</v>
      </c>
      <c r="E143" s="232" t="s">
        <v>1369</v>
      </c>
      <c r="F143" s="231" t="s">
        <v>1370</v>
      </c>
      <c r="G143" s="231" t="s">
        <v>2249</v>
      </c>
      <c r="H143" s="231" t="s">
        <v>2594</v>
      </c>
      <c r="J143" s="23">
        <v>1</v>
      </c>
      <c r="K143" s="234">
        <v>5</v>
      </c>
      <c r="L143" s="235">
        <v>1</v>
      </c>
      <c r="M143" s="23">
        <v>6</v>
      </c>
      <c r="N143" s="23">
        <v>1</v>
      </c>
      <c r="O143" s="23">
        <f t="shared" si="2"/>
        <v>6</v>
      </c>
      <c r="P143" s="10"/>
      <c r="R143" s="33"/>
      <c r="U143" s="91"/>
      <c r="Z143" s="23"/>
    </row>
    <row r="144" spans="1:26" x14ac:dyDescent="0.25">
      <c r="A144" s="10"/>
      <c r="B144" s="21" t="s">
        <v>798</v>
      </c>
      <c r="C144" s="156" t="s">
        <v>1436</v>
      </c>
      <c r="D144" s="156" t="s">
        <v>1437</v>
      </c>
      <c r="E144" s="156" t="s">
        <v>1438</v>
      </c>
      <c r="F144" s="156" t="s">
        <v>1439</v>
      </c>
      <c r="G144" s="231" t="s">
        <v>2250</v>
      </c>
      <c r="J144" s="23">
        <v>1</v>
      </c>
      <c r="K144" s="234">
        <v>1</v>
      </c>
      <c r="L144" s="235">
        <v>4</v>
      </c>
      <c r="M144" s="23">
        <v>5</v>
      </c>
      <c r="N144" s="23">
        <v>1</v>
      </c>
      <c r="O144" s="23">
        <f t="shared" si="2"/>
        <v>5</v>
      </c>
      <c r="P144" s="10"/>
      <c r="R144" s="33"/>
      <c r="Z144" s="23"/>
    </row>
    <row r="145" spans="1:26" x14ac:dyDescent="0.25">
      <c r="A145" s="10"/>
      <c r="B145" s="21" t="s">
        <v>799</v>
      </c>
      <c r="C145" s="231" t="s">
        <v>1079</v>
      </c>
      <c r="D145" s="231" t="s">
        <v>1080</v>
      </c>
      <c r="E145" s="232" t="s">
        <v>1081</v>
      </c>
      <c r="G145" s="231" t="s">
        <v>2251</v>
      </c>
      <c r="I145" s="231" t="s">
        <v>2595</v>
      </c>
      <c r="J145" s="23">
        <v>1</v>
      </c>
      <c r="K145" s="234">
        <v>5</v>
      </c>
      <c r="L145" s="23">
        <v>0</v>
      </c>
      <c r="M145" s="23">
        <v>5</v>
      </c>
      <c r="N145" s="23">
        <v>1</v>
      </c>
      <c r="O145" s="23">
        <f t="shared" si="2"/>
        <v>5</v>
      </c>
      <c r="P145" s="10"/>
      <c r="R145" s="33"/>
      <c r="U145" s="91"/>
      <c r="Z145" s="23"/>
    </row>
    <row r="146" spans="1:26" x14ac:dyDescent="0.25">
      <c r="A146" s="10"/>
      <c r="B146" s="33" t="s">
        <v>2252</v>
      </c>
      <c r="C146" s="233" t="s">
        <v>2253</v>
      </c>
      <c r="D146" s="233" t="s">
        <v>2254</v>
      </c>
      <c r="E146" s="122"/>
      <c r="F146" s="39"/>
      <c r="G146" s="39"/>
      <c r="H146" s="39"/>
      <c r="I146" s="39"/>
      <c r="J146" s="38">
        <v>1</v>
      </c>
      <c r="K146" s="234">
        <v>2</v>
      </c>
      <c r="L146" s="23">
        <v>0</v>
      </c>
      <c r="M146" s="23">
        <v>2</v>
      </c>
      <c r="O146" s="23" t="str">
        <f t="shared" si="2"/>
        <v/>
      </c>
      <c r="P146" s="10"/>
      <c r="R146" s="33"/>
      <c r="U146" s="91"/>
      <c r="Z146" s="23"/>
    </row>
    <row r="147" spans="1:26" x14ac:dyDescent="0.25">
      <c r="A147" s="10"/>
      <c r="B147" s="21" t="s">
        <v>1397</v>
      </c>
      <c r="C147" s="156" t="s">
        <v>1398</v>
      </c>
      <c r="D147" s="156" t="s">
        <v>1399</v>
      </c>
      <c r="E147" s="156" t="s">
        <v>1400</v>
      </c>
      <c r="F147" s="156" t="s">
        <v>1401</v>
      </c>
      <c r="J147" s="23">
        <v>1</v>
      </c>
      <c r="K147" s="23">
        <v>0</v>
      </c>
      <c r="L147" s="235">
        <v>4</v>
      </c>
      <c r="M147" s="23">
        <v>4</v>
      </c>
      <c r="N147" s="23">
        <v>1</v>
      </c>
      <c r="O147" s="23">
        <f t="shared" si="2"/>
        <v>4</v>
      </c>
      <c r="P147" s="10"/>
      <c r="R147" s="33"/>
      <c r="Z147" s="23"/>
    </row>
    <row r="148" spans="1:26" x14ac:dyDescent="0.25">
      <c r="A148" s="10"/>
      <c r="B148" s="21" t="s">
        <v>1402</v>
      </c>
      <c r="C148" s="156" t="s">
        <v>1403</v>
      </c>
      <c r="D148" s="156" t="s">
        <v>1404</v>
      </c>
      <c r="E148" s="156" t="s">
        <v>1405</v>
      </c>
      <c r="F148" s="156" t="s">
        <v>1406</v>
      </c>
      <c r="J148" s="23">
        <v>1</v>
      </c>
      <c r="K148" s="23">
        <v>0</v>
      </c>
      <c r="L148" s="235">
        <v>4</v>
      </c>
      <c r="M148" s="23">
        <v>4</v>
      </c>
      <c r="N148" s="23">
        <v>1</v>
      </c>
      <c r="O148" s="23">
        <f t="shared" si="2"/>
        <v>4</v>
      </c>
      <c r="P148" s="10"/>
      <c r="R148" s="33"/>
      <c r="Z148" s="23"/>
    </row>
    <row r="149" spans="1:26" x14ac:dyDescent="0.25">
      <c r="A149" s="10"/>
      <c r="B149" s="21" t="s">
        <v>1380</v>
      </c>
      <c r="C149" s="156" t="s">
        <v>1381</v>
      </c>
      <c r="D149" s="156" t="s">
        <v>1382</v>
      </c>
      <c r="E149" s="156" t="s">
        <v>1383</v>
      </c>
      <c r="J149" s="23">
        <v>1</v>
      </c>
      <c r="K149" s="23">
        <v>0</v>
      </c>
      <c r="L149" s="235">
        <v>3</v>
      </c>
      <c r="M149" s="23">
        <v>3</v>
      </c>
      <c r="N149" s="23">
        <v>1</v>
      </c>
      <c r="O149" s="23">
        <f t="shared" si="2"/>
        <v>3</v>
      </c>
      <c r="P149" s="10"/>
      <c r="R149" s="33"/>
      <c r="Z149" s="23"/>
    </row>
    <row r="150" spans="1:26" x14ac:dyDescent="0.25">
      <c r="A150" s="10"/>
      <c r="B150" s="21" t="s">
        <v>1375</v>
      </c>
      <c r="C150" s="156" t="s">
        <v>1376</v>
      </c>
      <c r="D150" s="156" t="s">
        <v>1377</v>
      </c>
      <c r="E150" s="156" t="s">
        <v>1378</v>
      </c>
      <c r="F150" s="156" t="s">
        <v>1379</v>
      </c>
      <c r="J150" s="23">
        <v>1</v>
      </c>
      <c r="K150" s="23">
        <v>0</v>
      </c>
      <c r="L150" s="235">
        <v>4</v>
      </c>
      <c r="M150" s="23">
        <v>4</v>
      </c>
      <c r="N150" s="23">
        <v>1</v>
      </c>
      <c r="O150" s="23">
        <f t="shared" si="2"/>
        <v>4</v>
      </c>
      <c r="P150" s="10"/>
      <c r="R150" s="33"/>
      <c r="Z150" s="23"/>
    </row>
    <row r="151" spans="1:26" x14ac:dyDescent="0.25">
      <c r="A151" s="10"/>
      <c r="B151" s="21" t="s">
        <v>800</v>
      </c>
      <c r="C151" s="231" t="s">
        <v>1094</v>
      </c>
      <c r="D151" s="231" t="s">
        <v>1095</v>
      </c>
      <c r="E151" s="232" t="s">
        <v>1096</v>
      </c>
      <c r="G151" s="231" t="s">
        <v>2255</v>
      </c>
      <c r="J151" s="23">
        <v>1</v>
      </c>
      <c r="K151" s="234">
        <v>4</v>
      </c>
      <c r="L151" s="23">
        <v>0</v>
      </c>
      <c r="M151" s="23">
        <v>4</v>
      </c>
      <c r="O151" s="23" t="str">
        <f t="shared" si="2"/>
        <v/>
      </c>
      <c r="P151" s="10"/>
      <c r="R151" s="33"/>
      <c r="U151" s="91"/>
      <c r="Z151" s="23"/>
    </row>
    <row r="152" spans="1:26" x14ac:dyDescent="0.25">
      <c r="A152" s="10"/>
      <c r="B152" s="21" t="s">
        <v>2069</v>
      </c>
      <c r="C152" s="219" t="s">
        <v>2256</v>
      </c>
      <c r="D152" s="219" t="s">
        <v>2340</v>
      </c>
      <c r="E152" s="219" t="s">
        <v>2341</v>
      </c>
      <c r="F152" s="219" t="s">
        <v>2342</v>
      </c>
      <c r="J152" s="23">
        <v>1</v>
      </c>
      <c r="K152" s="23">
        <v>0</v>
      </c>
      <c r="L152" s="235">
        <v>4</v>
      </c>
      <c r="M152" s="23">
        <v>4</v>
      </c>
      <c r="N152" s="23">
        <v>1</v>
      </c>
      <c r="O152" s="23">
        <f t="shared" si="2"/>
        <v>4</v>
      </c>
      <c r="P152" s="10"/>
      <c r="R152" s="33"/>
      <c r="Z152" s="23"/>
    </row>
    <row r="153" spans="1:26" x14ac:dyDescent="0.25">
      <c r="A153" s="10"/>
      <c r="B153" s="21" t="s">
        <v>1574</v>
      </c>
      <c r="C153" s="156" t="s">
        <v>1575</v>
      </c>
      <c r="D153" s="156" t="s">
        <v>1576</v>
      </c>
      <c r="E153" s="156" t="s">
        <v>1577</v>
      </c>
      <c r="F153" s="156" t="s">
        <v>1578</v>
      </c>
      <c r="J153" s="23">
        <v>1</v>
      </c>
      <c r="K153" s="23">
        <v>0</v>
      </c>
      <c r="L153" s="235">
        <v>4</v>
      </c>
      <c r="M153" s="23">
        <v>4</v>
      </c>
      <c r="N153" s="23">
        <v>1</v>
      </c>
      <c r="O153" s="23">
        <f t="shared" si="2"/>
        <v>4</v>
      </c>
      <c r="P153" s="10"/>
      <c r="R153" s="33"/>
      <c r="Z153" s="23"/>
    </row>
    <row r="154" spans="1:26" x14ac:dyDescent="0.25">
      <c r="A154" s="10"/>
      <c r="B154" s="21" t="s">
        <v>801</v>
      </c>
      <c r="C154" s="231" t="s">
        <v>1650</v>
      </c>
      <c r="D154" s="231" t="s">
        <v>1651</v>
      </c>
      <c r="F154" s="231" t="s">
        <v>1652</v>
      </c>
      <c r="G154" s="231" t="s">
        <v>2257</v>
      </c>
      <c r="J154" s="23">
        <v>1</v>
      </c>
      <c r="K154" s="234">
        <v>4</v>
      </c>
      <c r="L154" s="23">
        <v>0</v>
      </c>
      <c r="M154" s="23">
        <v>4</v>
      </c>
      <c r="O154" s="23" t="str">
        <f t="shared" si="2"/>
        <v/>
      </c>
      <c r="P154" s="10"/>
      <c r="R154" s="33"/>
      <c r="Z154" s="23"/>
    </row>
    <row r="155" spans="1:26" x14ac:dyDescent="0.25">
      <c r="A155" s="10"/>
      <c r="B155" s="33" t="s">
        <v>1617</v>
      </c>
      <c r="C155" s="231" t="s">
        <v>1618</v>
      </c>
      <c r="D155" s="231" t="s">
        <v>1619</v>
      </c>
      <c r="F155" s="231" t="s">
        <v>1620</v>
      </c>
      <c r="G155" s="231" t="s">
        <v>2258</v>
      </c>
      <c r="H155" s="231" t="s">
        <v>2596</v>
      </c>
      <c r="I155" s="231" t="s">
        <v>2597</v>
      </c>
      <c r="J155" s="23">
        <v>1</v>
      </c>
      <c r="K155" s="234">
        <v>6</v>
      </c>
      <c r="L155" s="23">
        <v>0</v>
      </c>
      <c r="M155" s="23">
        <v>6</v>
      </c>
      <c r="O155" s="23" t="str">
        <f t="shared" si="2"/>
        <v/>
      </c>
      <c r="P155" s="10"/>
      <c r="R155" s="33"/>
      <c r="Z155" s="23"/>
    </row>
    <row r="156" spans="1:26" x14ac:dyDescent="0.25">
      <c r="A156" s="10"/>
      <c r="B156" s="33" t="s">
        <v>1043</v>
      </c>
      <c r="C156" s="231" t="s">
        <v>1044</v>
      </c>
      <c r="D156" s="231" t="s">
        <v>1045</v>
      </c>
      <c r="G156" s="231" t="s">
        <v>2259</v>
      </c>
      <c r="H156" s="231" t="s">
        <v>2598</v>
      </c>
      <c r="I156" s="231" t="s">
        <v>2599</v>
      </c>
      <c r="J156" s="23">
        <v>1</v>
      </c>
      <c r="K156" s="234">
        <v>5</v>
      </c>
      <c r="L156" s="23">
        <v>0</v>
      </c>
      <c r="M156" s="23">
        <v>5</v>
      </c>
      <c r="O156" s="23" t="str">
        <f t="shared" si="2"/>
        <v/>
      </c>
      <c r="P156" s="10"/>
      <c r="R156" s="33"/>
      <c r="Z156" s="23"/>
    </row>
    <row r="157" spans="1:26" x14ac:dyDescent="0.25">
      <c r="A157" s="10"/>
      <c r="B157" s="21" t="s">
        <v>1350</v>
      </c>
      <c r="C157" s="156" t="s">
        <v>1351</v>
      </c>
      <c r="D157" s="156" t="s">
        <v>1352</v>
      </c>
      <c r="E157" s="156" t="s">
        <v>1353</v>
      </c>
      <c r="F157" s="156" t="s">
        <v>1354</v>
      </c>
      <c r="J157" s="23">
        <v>1</v>
      </c>
      <c r="K157" s="23">
        <v>0</v>
      </c>
      <c r="L157" s="235">
        <v>4</v>
      </c>
      <c r="M157" s="23">
        <v>4</v>
      </c>
      <c r="N157" s="23">
        <v>1</v>
      </c>
      <c r="O157" s="23">
        <f t="shared" si="2"/>
        <v>4</v>
      </c>
      <c r="P157" s="10"/>
      <c r="R157" s="33"/>
      <c r="Z157" s="23"/>
    </row>
    <row r="158" spans="1:26" x14ac:dyDescent="0.25">
      <c r="A158" s="10"/>
      <c r="B158" s="21" t="s">
        <v>1355</v>
      </c>
      <c r="C158" s="156" t="s">
        <v>1356</v>
      </c>
      <c r="D158" s="156" t="s">
        <v>1357</v>
      </c>
      <c r="E158" s="156" t="s">
        <v>1358</v>
      </c>
      <c r="J158" s="23">
        <v>1</v>
      </c>
      <c r="K158" s="23">
        <v>0</v>
      </c>
      <c r="L158" s="235">
        <v>3</v>
      </c>
      <c r="M158" s="23">
        <v>3</v>
      </c>
      <c r="O158" s="23" t="str">
        <f t="shared" si="2"/>
        <v/>
      </c>
      <c r="P158" s="10"/>
      <c r="R158" s="33"/>
      <c r="Z158" s="23"/>
    </row>
    <row r="159" spans="1:26" x14ac:dyDescent="0.25">
      <c r="A159" s="10"/>
      <c r="B159" s="33" t="s">
        <v>1653</v>
      </c>
      <c r="C159" s="231" t="s">
        <v>1654</v>
      </c>
      <c r="D159" s="231" t="s">
        <v>1655</v>
      </c>
      <c r="F159" s="231" t="s">
        <v>1656</v>
      </c>
      <c r="G159" s="231" t="s">
        <v>2260</v>
      </c>
      <c r="J159" s="23">
        <v>1</v>
      </c>
      <c r="K159" s="234">
        <v>4</v>
      </c>
      <c r="L159" s="23">
        <v>0</v>
      </c>
      <c r="M159" s="23">
        <v>4</v>
      </c>
      <c r="O159" s="23" t="str">
        <f t="shared" si="2"/>
        <v/>
      </c>
      <c r="P159" s="10"/>
      <c r="R159" s="33"/>
      <c r="Z159" s="23"/>
    </row>
    <row r="160" spans="1:26" x14ac:dyDescent="0.25">
      <c r="A160" s="10"/>
      <c r="B160" s="21" t="s">
        <v>802</v>
      </c>
      <c r="C160" s="156" t="s">
        <v>1292</v>
      </c>
      <c r="D160" s="156" t="s">
        <v>1293</v>
      </c>
      <c r="E160" s="156" t="s">
        <v>1294</v>
      </c>
      <c r="F160" s="156" t="s">
        <v>1295</v>
      </c>
      <c r="J160" s="23">
        <v>1</v>
      </c>
      <c r="K160" s="23">
        <v>0</v>
      </c>
      <c r="L160" s="235">
        <v>4</v>
      </c>
      <c r="M160" s="23">
        <v>4</v>
      </c>
      <c r="N160" s="23">
        <v>1</v>
      </c>
      <c r="O160" s="23">
        <f t="shared" si="2"/>
        <v>4</v>
      </c>
      <c r="P160" s="10"/>
      <c r="R160" s="33"/>
      <c r="Z160" s="23"/>
    </row>
    <row r="161" spans="1:26" x14ac:dyDescent="0.25">
      <c r="A161" s="10"/>
      <c r="B161" s="21" t="s">
        <v>1235</v>
      </c>
      <c r="C161" s="156" t="s">
        <v>1236</v>
      </c>
      <c r="D161" s="156" t="s">
        <v>1237</v>
      </c>
      <c r="E161" s="156" t="s">
        <v>1238</v>
      </c>
      <c r="F161" s="156" t="s">
        <v>1239</v>
      </c>
      <c r="J161" s="23">
        <v>1</v>
      </c>
      <c r="K161" s="23">
        <v>0</v>
      </c>
      <c r="L161" s="235">
        <v>4</v>
      </c>
      <c r="M161" s="23">
        <v>4</v>
      </c>
      <c r="N161" s="23">
        <v>1</v>
      </c>
      <c r="O161" s="23">
        <f t="shared" si="2"/>
        <v>4</v>
      </c>
      <c r="P161" s="10"/>
      <c r="R161" s="33"/>
      <c r="Z161" s="23"/>
    </row>
    <row r="162" spans="1:26" x14ac:dyDescent="0.25">
      <c r="A162" s="10"/>
      <c r="B162" s="21" t="s">
        <v>1243</v>
      </c>
      <c r="C162" s="156" t="s">
        <v>1244</v>
      </c>
      <c r="D162" s="156" t="s">
        <v>1245</v>
      </c>
      <c r="E162" s="156" t="s">
        <v>1246</v>
      </c>
      <c r="F162" s="156" t="s">
        <v>1247</v>
      </c>
      <c r="J162" s="23">
        <v>1</v>
      </c>
      <c r="K162" s="23">
        <v>0</v>
      </c>
      <c r="L162" s="235">
        <v>4</v>
      </c>
      <c r="M162" s="23">
        <v>4</v>
      </c>
      <c r="N162" s="23">
        <v>1</v>
      </c>
      <c r="O162" s="23">
        <f t="shared" si="2"/>
        <v>4</v>
      </c>
      <c r="P162" s="10"/>
      <c r="R162" s="33"/>
      <c r="Z162" s="23"/>
    </row>
    <row r="163" spans="1:26" x14ac:dyDescent="0.25">
      <c r="A163" s="10"/>
      <c r="B163" s="21" t="s">
        <v>803</v>
      </c>
      <c r="C163" s="156" t="s">
        <v>2261</v>
      </c>
      <c r="D163" s="156" t="s">
        <v>1440</v>
      </c>
      <c r="E163" s="156" t="s">
        <v>1441</v>
      </c>
      <c r="F163" s="156" t="s">
        <v>1442</v>
      </c>
      <c r="G163" s="231" t="s">
        <v>2262</v>
      </c>
      <c r="J163" s="23">
        <v>1</v>
      </c>
      <c r="K163" s="234">
        <v>1</v>
      </c>
      <c r="L163" s="235">
        <v>4</v>
      </c>
      <c r="M163" s="23">
        <v>5</v>
      </c>
      <c r="N163" s="23">
        <v>1</v>
      </c>
      <c r="O163" s="23">
        <f t="shared" si="2"/>
        <v>5</v>
      </c>
      <c r="P163" s="10"/>
      <c r="R163" s="33"/>
      <c r="Z163" s="23"/>
    </row>
    <row r="164" spans="1:26" x14ac:dyDescent="0.25">
      <c r="A164" s="10"/>
      <c r="B164" s="33" t="s">
        <v>1070</v>
      </c>
      <c r="C164" s="231" t="s">
        <v>1071</v>
      </c>
      <c r="D164" s="231" t="s">
        <v>1072</v>
      </c>
      <c r="G164" s="231" t="s">
        <v>2263</v>
      </c>
      <c r="I164" s="231" t="s">
        <v>2600</v>
      </c>
      <c r="J164" s="23">
        <v>1</v>
      </c>
      <c r="K164" s="234">
        <v>4</v>
      </c>
      <c r="L164" s="23">
        <v>0</v>
      </c>
      <c r="M164" s="23">
        <v>4</v>
      </c>
      <c r="O164" s="23" t="str">
        <f t="shared" si="2"/>
        <v/>
      </c>
      <c r="P164" s="10"/>
      <c r="R164" s="33"/>
      <c r="Z164" s="23"/>
    </row>
    <row r="165" spans="1:26" x14ac:dyDescent="0.25">
      <c r="A165" s="10"/>
      <c r="B165" s="21" t="s">
        <v>804</v>
      </c>
      <c r="C165" s="231" t="s">
        <v>1283</v>
      </c>
      <c r="D165" s="156" t="s">
        <v>1284</v>
      </c>
      <c r="E165" s="156" t="s">
        <v>1285</v>
      </c>
      <c r="F165" s="156" t="s">
        <v>1286</v>
      </c>
      <c r="G165" s="231" t="s">
        <v>2264</v>
      </c>
      <c r="J165" s="23">
        <v>1</v>
      </c>
      <c r="K165" s="234">
        <v>2</v>
      </c>
      <c r="L165" s="235">
        <v>3</v>
      </c>
      <c r="M165" s="23">
        <v>5</v>
      </c>
      <c r="N165" s="23">
        <v>1</v>
      </c>
      <c r="O165" s="23">
        <f t="shared" si="2"/>
        <v>5</v>
      </c>
      <c r="P165" s="10"/>
      <c r="R165" s="33"/>
      <c r="Z165" s="23"/>
    </row>
    <row r="166" spans="1:26" x14ac:dyDescent="0.25">
      <c r="A166" s="10"/>
      <c r="B166" s="21" t="s">
        <v>805</v>
      </c>
      <c r="C166" s="231" t="s">
        <v>1046</v>
      </c>
      <c r="D166" s="231" t="s">
        <v>1047</v>
      </c>
      <c r="E166" s="232" t="s">
        <v>1048</v>
      </c>
      <c r="F166" s="231" t="s">
        <v>1049</v>
      </c>
      <c r="G166" s="231" t="s">
        <v>2265</v>
      </c>
      <c r="H166" s="231" t="s">
        <v>2601</v>
      </c>
      <c r="I166" s="231" t="s">
        <v>2602</v>
      </c>
      <c r="J166" s="23">
        <v>1</v>
      </c>
      <c r="K166" s="234">
        <v>7</v>
      </c>
      <c r="L166" s="23">
        <v>0</v>
      </c>
      <c r="M166" s="23">
        <v>7</v>
      </c>
      <c r="O166" s="23" t="str">
        <f t="shared" si="2"/>
        <v/>
      </c>
      <c r="P166" s="10"/>
      <c r="R166" s="33"/>
      <c r="U166" s="91"/>
      <c r="Z166" s="23"/>
    </row>
    <row r="167" spans="1:26" x14ac:dyDescent="0.25">
      <c r="A167" s="10"/>
      <c r="B167" s="21" t="s">
        <v>806</v>
      </c>
      <c r="C167" s="156" t="s">
        <v>1269</v>
      </c>
      <c r="D167" s="156" t="s">
        <v>1270</v>
      </c>
      <c r="E167" s="156" t="s">
        <v>1271</v>
      </c>
      <c r="F167" s="156" t="s">
        <v>1272</v>
      </c>
      <c r="J167" s="23">
        <v>1</v>
      </c>
      <c r="K167" s="23">
        <v>0</v>
      </c>
      <c r="L167" s="235">
        <v>4</v>
      </c>
      <c r="M167" s="23">
        <v>4</v>
      </c>
      <c r="N167" s="23">
        <v>1</v>
      </c>
      <c r="O167" s="23">
        <f t="shared" si="2"/>
        <v>4</v>
      </c>
      <c r="P167" s="10"/>
      <c r="R167" s="33"/>
      <c r="Z167" s="23"/>
    </row>
    <row r="168" spans="1:26" x14ac:dyDescent="0.25">
      <c r="A168" s="10"/>
      <c r="B168" s="21" t="s">
        <v>807</v>
      </c>
      <c r="C168" s="231" t="s">
        <v>1409</v>
      </c>
      <c r="J168" s="23">
        <v>1</v>
      </c>
      <c r="K168" s="234">
        <v>1</v>
      </c>
      <c r="L168" s="23">
        <v>0</v>
      </c>
      <c r="M168" s="23">
        <v>1</v>
      </c>
      <c r="O168" s="23" t="str">
        <f t="shared" si="2"/>
        <v/>
      </c>
      <c r="P168" s="10"/>
      <c r="R168" s="33"/>
      <c r="Z168" s="23"/>
    </row>
    <row r="169" spans="1:26" x14ac:dyDescent="0.25">
      <c r="A169" s="10"/>
      <c r="B169" s="21" t="s">
        <v>1346</v>
      </c>
      <c r="C169" s="156" t="s">
        <v>1347</v>
      </c>
      <c r="D169" s="156" t="s">
        <v>1348</v>
      </c>
      <c r="E169" s="156" t="s">
        <v>1349</v>
      </c>
      <c r="J169" s="23">
        <v>1</v>
      </c>
      <c r="K169" s="23">
        <v>0</v>
      </c>
      <c r="L169" s="235">
        <v>3</v>
      </c>
      <c r="M169" s="23">
        <v>3</v>
      </c>
      <c r="N169" s="23">
        <v>1</v>
      </c>
      <c r="O169" s="23">
        <f t="shared" si="2"/>
        <v>3</v>
      </c>
      <c r="P169" s="10"/>
      <c r="R169" s="33"/>
      <c r="Z169" s="23"/>
    </row>
    <row r="170" spans="1:26" x14ac:dyDescent="0.25">
      <c r="A170" s="10"/>
      <c r="B170" s="21" t="s">
        <v>1254</v>
      </c>
      <c r="C170" s="156" t="s">
        <v>1255</v>
      </c>
      <c r="D170" s="156" t="s">
        <v>1256</v>
      </c>
      <c r="E170" s="156" t="s">
        <v>1257</v>
      </c>
      <c r="F170" s="156" t="s">
        <v>1258</v>
      </c>
      <c r="J170" s="23">
        <v>1</v>
      </c>
      <c r="K170" s="23">
        <v>0</v>
      </c>
      <c r="L170" s="235">
        <v>4</v>
      </c>
      <c r="M170" s="23">
        <v>4</v>
      </c>
      <c r="N170" s="23">
        <v>1</v>
      </c>
      <c r="O170" s="23">
        <f t="shared" si="2"/>
        <v>4</v>
      </c>
      <c r="P170" s="10"/>
      <c r="R170" s="33"/>
      <c r="Z170" s="23"/>
    </row>
    <row r="171" spans="1:26" x14ac:dyDescent="0.25">
      <c r="A171" s="10"/>
      <c r="B171" s="21" t="s">
        <v>1303</v>
      </c>
      <c r="C171" s="156" t="s">
        <v>1304</v>
      </c>
      <c r="D171" s="156" t="s">
        <v>1305</v>
      </c>
      <c r="E171" s="156" t="s">
        <v>1306</v>
      </c>
      <c r="F171" s="156" t="s">
        <v>1307</v>
      </c>
      <c r="J171" s="23">
        <v>1</v>
      </c>
      <c r="K171" s="23">
        <v>0</v>
      </c>
      <c r="L171" s="235">
        <v>4</v>
      </c>
      <c r="M171" s="23">
        <v>4</v>
      </c>
      <c r="N171" s="23">
        <v>1</v>
      </c>
      <c r="O171" s="23">
        <f t="shared" si="2"/>
        <v>4</v>
      </c>
      <c r="P171" s="10"/>
      <c r="R171" s="33"/>
      <c r="Z171" s="23"/>
    </row>
    <row r="172" spans="1:26" x14ac:dyDescent="0.25">
      <c r="A172" s="10"/>
      <c r="B172" s="21" t="s">
        <v>2058</v>
      </c>
      <c r="C172" s="219" t="s">
        <v>2267</v>
      </c>
      <c r="D172" s="219" t="s">
        <v>2343</v>
      </c>
      <c r="E172" s="219" t="s">
        <v>2344</v>
      </c>
      <c r="F172" s="219" t="s">
        <v>2345</v>
      </c>
      <c r="G172" s="218"/>
      <c r="H172" s="218"/>
      <c r="I172" s="218"/>
      <c r="J172" s="38">
        <v>1</v>
      </c>
      <c r="K172" s="23">
        <v>0</v>
      </c>
      <c r="L172" s="235">
        <v>4</v>
      </c>
      <c r="M172" s="23">
        <v>4</v>
      </c>
      <c r="N172" s="23">
        <v>1</v>
      </c>
      <c r="O172" s="23">
        <f t="shared" si="2"/>
        <v>4</v>
      </c>
      <c r="P172" s="10"/>
      <c r="R172" s="33"/>
      <c r="Z172" s="23"/>
    </row>
    <row r="173" spans="1:26" x14ac:dyDescent="0.25">
      <c r="A173" s="10"/>
      <c r="B173" s="21" t="s">
        <v>808</v>
      </c>
      <c r="C173" s="231" t="s">
        <v>1419</v>
      </c>
      <c r="D173" s="231" t="s">
        <v>1420</v>
      </c>
      <c r="E173" s="156" t="s">
        <v>1421</v>
      </c>
      <c r="F173" s="156" t="s">
        <v>1422</v>
      </c>
      <c r="G173" s="231" t="s">
        <v>2268</v>
      </c>
      <c r="J173" s="23">
        <v>1</v>
      </c>
      <c r="K173" s="234">
        <v>3</v>
      </c>
      <c r="L173" s="235">
        <v>2</v>
      </c>
      <c r="M173" s="23">
        <v>5</v>
      </c>
      <c r="N173" s="23">
        <v>1</v>
      </c>
      <c r="O173" s="23">
        <f t="shared" si="2"/>
        <v>5</v>
      </c>
      <c r="P173" s="10"/>
      <c r="R173" s="33"/>
      <c r="Z173" s="23"/>
    </row>
    <row r="174" spans="1:26" x14ac:dyDescent="0.25">
      <c r="A174" s="10"/>
      <c r="B174" s="33" t="s">
        <v>2269</v>
      </c>
      <c r="C174" s="233" t="s">
        <v>2270</v>
      </c>
      <c r="D174" s="233" t="s">
        <v>2271</v>
      </c>
      <c r="E174" s="39"/>
      <c r="F174" s="39"/>
      <c r="G174" s="39"/>
      <c r="H174" s="39"/>
      <c r="I174" s="39"/>
      <c r="J174" s="38">
        <v>1</v>
      </c>
      <c r="K174" s="234">
        <v>2</v>
      </c>
      <c r="L174" s="23">
        <v>0</v>
      </c>
      <c r="M174" s="23">
        <v>2</v>
      </c>
      <c r="O174" s="23" t="str">
        <f t="shared" si="2"/>
        <v/>
      </c>
      <c r="P174" s="10"/>
      <c r="R174" s="33"/>
      <c r="Z174" s="23"/>
    </row>
    <row r="175" spans="1:26" x14ac:dyDescent="0.25">
      <c r="A175" s="10"/>
      <c r="B175" s="33" t="s">
        <v>2272</v>
      </c>
      <c r="C175" s="233" t="s">
        <v>2273</v>
      </c>
      <c r="D175" s="233" t="s">
        <v>2274</v>
      </c>
      <c r="E175" s="39"/>
      <c r="F175" s="39"/>
      <c r="G175" s="39"/>
      <c r="H175" s="39"/>
      <c r="I175" s="39"/>
      <c r="J175" s="38">
        <v>1</v>
      </c>
      <c r="K175" s="234">
        <v>2</v>
      </c>
      <c r="L175" s="23">
        <v>0</v>
      </c>
      <c r="M175" s="23">
        <v>2</v>
      </c>
      <c r="O175" s="23" t="str">
        <f t="shared" si="2"/>
        <v/>
      </c>
      <c r="P175" s="10"/>
      <c r="R175" s="33"/>
      <c r="Z175" s="23"/>
    </row>
    <row r="176" spans="1:26" x14ac:dyDescent="0.25">
      <c r="A176" s="10"/>
      <c r="B176" s="29" t="s">
        <v>2359</v>
      </c>
      <c r="C176" s="156" t="s">
        <v>1384</v>
      </c>
      <c r="D176" s="156" t="s">
        <v>1385</v>
      </c>
      <c r="E176" s="156" t="s">
        <v>1386</v>
      </c>
      <c r="F176" s="156" t="s">
        <v>1387</v>
      </c>
      <c r="J176" s="23">
        <v>1</v>
      </c>
      <c r="K176" s="23">
        <v>0</v>
      </c>
      <c r="L176" s="235">
        <v>4</v>
      </c>
      <c r="M176" s="23">
        <v>4</v>
      </c>
      <c r="N176" s="23">
        <v>1</v>
      </c>
      <c r="O176" s="23">
        <f t="shared" si="2"/>
        <v>4</v>
      </c>
      <c r="P176" s="10"/>
      <c r="R176" s="33"/>
      <c r="Z176" s="23"/>
    </row>
    <row r="177" spans="1:26" x14ac:dyDescent="0.25">
      <c r="A177" s="10"/>
      <c r="B177" s="21" t="s">
        <v>809</v>
      </c>
      <c r="C177" s="231" t="s">
        <v>1025</v>
      </c>
      <c r="D177" s="231" t="s">
        <v>1026</v>
      </c>
      <c r="G177" s="231" t="s">
        <v>2275</v>
      </c>
      <c r="J177" s="23">
        <v>1</v>
      </c>
      <c r="K177" s="234">
        <v>3</v>
      </c>
      <c r="L177" s="23">
        <v>0</v>
      </c>
      <c r="M177" s="23">
        <v>3</v>
      </c>
      <c r="O177" s="23" t="str">
        <f t="shared" si="2"/>
        <v/>
      </c>
      <c r="P177" s="10"/>
      <c r="R177" s="33"/>
      <c r="Z177" s="23"/>
    </row>
    <row r="178" spans="1:26" x14ac:dyDescent="0.25">
      <c r="A178" s="10"/>
      <c r="B178" s="21" t="s">
        <v>1393</v>
      </c>
      <c r="C178" s="231" t="s">
        <v>1394</v>
      </c>
      <c r="E178" s="232" t="s">
        <v>1395</v>
      </c>
      <c r="F178" s="231" t="s">
        <v>1396</v>
      </c>
      <c r="G178" s="231" t="s">
        <v>2276</v>
      </c>
      <c r="H178" s="231" t="s">
        <v>2603</v>
      </c>
      <c r="J178" s="23">
        <v>1</v>
      </c>
      <c r="K178" s="234">
        <v>5</v>
      </c>
      <c r="L178" s="23">
        <v>0</v>
      </c>
      <c r="M178" s="23">
        <v>5</v>
      </c>
      <c r="O178" s="23" t="str">
        <f t="shared" si="2"/>
        <v/>
      </c>
      <c r="P178" s="10"/>
      <c r="R178" s="33"/>
      <c r="U178" s="91"/>
      <c r="Z178" s="23"/>
    </row>
    <row r="179" spans="1:26" x14ac:dyDescent="0.25">
      <c r="A179" s="10"/>
      <c r="B179" s="21" t="s">
        <v>810</v>
      </c>
      <c r="C179" s="156" t="s">
        <v>1227</v>
      </c>
      <c r="D179" s="156" t="s">
        <v>1228</v>
      </c>
      <c r="E179" s="156" t="s">
        <v>1229</v>
      </c>
      <c r="F179" s="231" t="s">
        <v>1230</v>
      </c>
      <c r="G179" s="231" t="s">
        <v>2277</v>
      </c>
      <c r="J179" s="23">
        <v>1</v>
      </c>
      <c r="K179" s="234">
        <v>2</v>
      </c>
      <c r="L179" s="235">
        <v>3</v>
      </c>
      <c r="M179" s="23">
        <v>5</v>
      </c>
      <c r="N179" s="23">
        <v>1</v>
      </c>
      <c r="O179" s="23">
        <f t="shared" si="2"/>
        <v>5</v>
      </c>
      <c r="P179" s="10"/>
      <c r="R179" s="33"/>
      <c r="Z179" s="23"/>
    </row>
    <row r="180" spans="1:26" x14ac:dyDescent="0.25">
      <c r="A180" s="10"/>
      <c r="B180" s="33" t="s">
        <v>1621</v>
      </c>
      <c r="C180" s="231" t="s">
        <v>1622</v>
      </c>
      <c r="D180" s="231" t="s">
        <v>1623</v>
      </c>
      <c r="J180" s="23">
        <v>1</v>
      </c>
      <c r="K180" s="234">
        <v>2</v>
      </c>
      <c r="L180" s="23">
        <v>0</v>
      </c>
      <c r="M180" s="23">
        <v>2</v>
      </c>
      <c r="O180" s="23" t="str">
        <f t="shared" si="2"/>
        <v/>
      </c>
      <c r="P180" s="10"/>
      <c r="R180" s="33"/>
      <c r="Z180" s="23"/>
    </row>
    <row r="181" spans="1:26" x14ac:dyDescent="0.25">
      <c r="A181" s="10"/>
      <c r="B181" s="33" t="s">
        <v>1088</v>
      </c>
      <c r="C181" s="231" t="s">
        <v>1089</v>
      </c>
      <c r="E181" s="232" t="s">
        <v>1090</v>
      </c>
      <c r="G181" s="231" t="s">
        <v>2278</v>
      </c>
      <c r="H181" s="231" t="s">
        <v>2604</v>
      </c>
      <c r="I181" s="231" t="s">
        <v>2605</v>
      </c>
      <c r="J181" s="23">
        <v>1</v>
      </c>
      <c r="K181" s="234">
        <v>5</v>
      </c>
      <c r="L181" s="23">
        <v>0</v>
      </c>
      <c r="M181" s="23">
        <v>5</v>
      </c>
      <c r="O181" s="23" t="str">
        <f t="shared" si="2"/>
        <v/>
      </c>
      <c r="P181" s="10"/>
      <c r="R181" s="33"/>
      <c r="U181" s="91"/>
      <c r="Z181" s="23"/>
    </row>
    <row r="182" spans="1:26" x14ac:dyDescent="0.25">
      <c r="A182" s="10"/>
      <c r="B182" s="21" t="s">
        <v>811</v>
      </c>
      <c r="C182" s="156" t="s">
        <v>1273</v>
      </c>
      <c r="E182" s="156" t="s">
        <v>1274</v>
      </c>
      <c r="F182" s="156" t="s">
        <v>1275</v>
      </c>
      <c r="J182" s="23">
        <v>1</v>
      </c>
      <c r="K182" s="23">
        <v>0</v>
      </c>
      <c r="L182" s="235">
        <v>3</v>
      </c>
      <c r="M182" s="23">
        <v>3</v>
      </c>
      <c r="N182" s="23">
        <v>1</v>
      </c>
      <c r="O182" s="23">
        <f t="shared" si="2"/>
        <v>3</v>
      </c>
      <c r="P182" s="10"/>
      <c r="R182" s="33"/>
      <c r="Z182" s="23"/>
    </row>
    <row r="183" spans="1:26" x14ac:dyDescent="0.25">
      <c r="A183" s="10"/>
      <c r="B183" s="21" t="s">
        <v>812</v>
      </c>
      <c r="D183" s="156" t="s">
        <v>1567</v>
      </c>
      <c r="E183" s="156" t="s">
        <v>1568</v>
      </c>
      <c r="F183" s="156" t="s">
        <v>1569</v>
      </c>
      <c r="G183" s="231" t="s">
        <v>2279</v>
      </c>
      <c r="J183" s="23">
        <v>1</v>
      </c>
      <c r="K183" s="234">
        <v>1</v>
      </c>
      <c r="L183" s="235">
        <v>3</v>
      </c>
      <c r="M183" s="23">
        <v>4</v>
      </c>
      <c r="N183" s="23">
        <v>1</v>
      </c>
      <c r="O183" s="23">
        <f t="shared" si="2"/>
        <v>4</v>
      </c>
      <c r="P183" s="10"/>
      <c r="R183" s="33"/>
      <c r="Z183" s="23"/>
    </row>
    <row r="184" spans="1:26" x14ac:dyDescent="0.25">
      <c r="A184" s="10"/>
      <c r="B184" s="33" t="s">
        <v>813</v>
      </c>
      <c r="C184" s="231" t="s">
        <v>1498</v>
      </c>
      <c r="D184" s="231" t="s">
        <v>1499</v>
      </c>
      <c r="J184" s="23">
        <v>1</v>
      </c>
      <c r="K184" s="234">
        <v>2</v>
      </c>
      <c r="L184" s="23">
        <v>0</v>
      </c>
      <c r="M184" s="23">
        <v>2</v>
      </c>
      <c r="N184" s="23">
        <v>1</v>
      </c>
      <c r="O184" s="23">
        <f t="shared" si="2"/>
        <v>2</v>
      </c>
      <c r="P184" s="10"/>
      <c r="R184" s="33"/>
      <c r="Z184" s="23"/>
    </row>
    <row r="185" spans="1:26" x14ac:dyDescent="0.25">
      <c r="A185" s="10"/>
      <c r="B185" s="21" t="s">
        <v>814</v>
      </c>
      <c r="C185" s="231" t="s">
        <v>1091</v>
      </c>
      <c r="D185" s="231" t="s">
        <v>1092</v>
      </c>
      <c r="E185" s="232" t="s">
        <v>1093</v>
      </c>
      <c r="G185" s="231" t="s">
        <v>2280</v>
      </c>
      <c r="H185" s="231" t="s">
        <v>2606</v>
      </c>
      <c r="I185" s="231" t="s">
        <v>2607</v>
      </c>
      <c r="J185" s="23">
        <v>1</v>
      </c>
      <c r="K185" s="234">
        <v>6</v>
      </c>
      <c r="L185" s="23">
        <v>0</v>
      </c>
      <c r="M185" s="23">
        <v>6</v>
      </c>
      <c r="O185" s="23" t="str">
        <f t="shared" si="2"/>
        <v/>
      </c>
      <c r="P185" s="10"/>
      <c r="R185" s="33"/>
      <c r="U185" s="91"/>
      <c r="Z185" s="23"/>
    </row>
    <row r="186" spans="1:26" x14ac:dyDescent="0.25">
      <c r="A186" s="10"/>
      <c r="B186" s="33" t="s">
        <v>1033</v>
      </c>
      <c r="C186" s="231" t="s">
        <v>1034</v>
      </c>
      <c r="D186" s="231" t="s">
        <v>1035</v>
      </c>
      <c r="J186" s="23">
        <v>1</v>
      </c>
      <c r="K186" s="234">
        <v>2</v>
      </c>
      <c r="L186" s="23">
        <v>0</v>
      </c>
      <c r="M186" s="23">
        <v>2</v>
      </c>
      <c r="O186" s="23" t="str">
        <f t="shared" si="2"/>
        <v/>
      </c>
      <c r="P186" s="10"/>
      <c r="R186" s="33"/>
      <c r="Z186" s="23"/>
    </row>
    <row r="187" spans="1:26" x14ac:dyDescent="0.25">
      <c r="A187" s="10"/>
      <c r="B187" s="33" t="s">
        <v>2494</v>
      </c>
      <c r="C187" s="219" t="s">
        <v>2281</v>
      </c>
      <c r="D187" s="219" t="s">
        <v>2346</v>
      </c>
      <c r="E187" s="219" t="s">
        <v>2347</v>
      </c>
      <c r="F187" s="219" t="s">
        <v>2348</v>
      </c>
      <c r="J187" s="23">
        <v>1</v>
      </c>
      <c r="K187" s="23">
        <v>0</v>
      </c>
      <c r="L187" s="235">
        <v>4</v>
      </c>
      <c r="M187" s="23">
        <v>4</v>
      </c>
      <c r="N187" s="23">
        <v>1</v>
      </c>
      <c r="O187" s="23">
        <f t="shared" si="2"/>
        <v>4</v>
      </c>
      <c r="P187" s="10"/>
      <c r="R187" s="33"/>
      <c r="Z187" s="23"/>
    </row>
    <row r="188" spans="1:26" x14ac:dyDescent="0.25">
      <c r="A188" s="10"/>
      <c r="B188" s="33" t="s">
        <v>1067</v>
      </c>
      <c r="C188" s="231" t="s">
        <v>1068</v>
      </c>
      <c r="D188" s="231" t="s">
        <v>1069</v>
      </c>
      <c r="G188" s="231" t="s">
        <v>2282</v>
      </c>
      <c r="H188" s="231" t="s">
        <v>2608</v>
      </c>
      <c r="I188" s="231" t="s">
        <v>2609</v>
      </c>
      <c r="J188" s="23">
        <v>1</v>
      </c>
      <c r="K188" s="234">
        <v>5</v>
      </c>
      <c r="L188" s="23">
        <v>0</v>
      </c>
      <c r="M188" s="23">
        <v>5</v>
      </c>
      <c r="O188" s="23" t="str">
        <f t="shared" si="2"/>
        <v/>
      </c>
      <c r="P188" s="10"/>
      <c r="R188" s="33"/>
      <c r="Z188" s="23"/>
    </row>
    <row r="189" spans="1:26" x14ac:dyDescent="0.25">
      <c r="A189" s="10"/>
      <c r="B189" s="21" t="s">
        <v>815</v>
      </c>
      <c r="C189" s="156" t="s">
        <v>1464</v>
      </c>
      <c r="D189" s="231" t="s">
        <v>1465</v>
      </c>
      <c r="E189" s="156" t="s">
        <v>1466</v>
      </c>
      <c r="F189" s="156" t="s">
        <v>1467</v>
      </c>
      <c r="G189" s="231" t="s">
        <v>2283</v>
      </c>
      <c r="H189" s="231" t="s">
        <v>2610</v>
      </c>
      <c r="I189" s="231" t="s">
        <v>2611</v>
      </c>
      <c r="J189" s="23">
        <v>1</v>
      </c>
      <c r="K189" s="234">
        <v>4</v>
      </c>
      <c r="L189" s="235">
        <v>3</v>
      </c>
      <c r="M189" s="23">
        <v>7</v>
      </c>
      <c r="N189" s="23">
        <v>1</v>
      </c>
      <c r="O189" s="23">
        <f t="shared" si="2"/>
        <v>7</v>
      </c>
      <c r="P189" s="10"/>
      <c r="R189" s="33"/>
      <c r="Z189" s="23"/>
    </row>
    <row r="190" spans="1:26" x14ac:dyDescent="0.25">
      <c r="A190" s="10"/>
      <c r="B190" s="21" t="s">
        <v>816</v>
      </c>
      <c r="C190" s="156" t="s">
        <v>1451</v>
      </c>
      <c r="D190" s="156" t="s">
        <v>1452</v>
      </c>
      <c r="E190" s="156" t="s">
        <v>1453</v>
      </c>
      <c r="F190" s="156" t="s">
        <v>1454</v>
      </c>
      <c r="J190" s="23">
        <v>1</v>
      </c>
      <c r="K190" s="23">
        <v>0</v>
      </c>
      <c r="L190" s="235">
        <v>4</v>
      </c>
      <c r="M190" s="23">
        <v>4</v>
      </c>
      <c r="N190" s="23">
        <v>1</v>
      </c>
      <c r="O190" s="23">
        <f t="shared" si="2"/>
        <v>4</v>
      </c>
      <c r="P190" s="10"/>
      <c r="R190" s="33"/>
      <c r="Z190" s="23"/>
    </row>
    <row r="191" spans="1:26" x14ac:dyDescent="0.25">
      <c r="A191" s="10"/>
      <c r="B191" s="21" t="s">
        <v>817</v>
      </c>
      <c r="C191" s="231" t="s">
        <v>1050</v>
      </c>
      <c r="D191" s="231" t="s">
        <v>1051</v>
      </c>
      <c r="E191" s="156" t="s">
        <v>1052</v>
      </c>
      <c r="F191" s="156" t="s">
        <v>1053</v>
      </c>
      <c r="G191" s="231" t="s">
        <v>2284</v>
      </c>
      <c r="H191" s="231" t="s">
        <v>2612</v>
      </c>
      <c r="I191" s="231" t="s">
        <v>2613</v>
      </c>
      <c r="J191" s="23">
        <v>1</v>
      </c>
      <c r="K191" s="234">
        <v>5</v>
      </c>
      <c r="L191" s="235">
        <v>2</v>
      </c>
      <c r="M191" s="23">
        <v>7</v>
      </c>
      <c r="N191" s="23">
        <v>1</v>
      </c>
      <c r="O191" s="23">
        <f t="shared" si="2"/>
        <v>7</v>
      </c>
      <c r="P191" s="10"/>
      <c r="R191" s="33"/>
      <c r="Z191" s="23"/>
    </row>
    <row r="192" spans="1:26" x14ac:dyDescent="0.25">
      <c r="A192" s="10"/>
      <c r="B192" s="21" t="s">
        <v>1321</v>
      </c>
      <c r="C192" s="156" t="s">
        <v>1322</v>
      </c>
      <c r="D192" s="231" t="s">
        <v>2285</v>
      </c>
      <c r="J192" s="23">
        <v>1</v>
      </c>
      <c r="K192" s="234">
        <v>1</v>
      </c>
      <c r="L192" s="23">
        <v>1</v>
      </c>
      <c r="M192" s="23">
        <v>2</v>
      </c>
      <c r="O192" s="23" t="str">
        <f t="shared" si="2"/>
        <v/>
      </c>
      <c r="P192" s="10"/>
      <c r="R192" s="33"/>
      <c r="Z192" s="23"/>
    </row>
    <row r="193" spans="1:35" x14ac:dyDescent="0.25">
      <c r="A193" s="10"/>
      <c r="B193" s="33" t="s">
        <v>818</v>
      </c>
      <c r="C193" s="156" t="s">
        <v>1167</v>
      </c>
      <c r="D193" s="156" t="s">
        <v>1168</v>
      </c>
      <c r="E193" s="156" t="s">
        <v>1169</v>
      </c>
      <c r="F193" s="156" t="s">
        <v>1170</v>
      </c>
      <c r="J193" s="23">
        <v>1</v>
      </c>
      <c r="K193" s="23">
        <v>0</v>
      </c>
      <c r="L193" s="235">
        <v>4</v>
      </c>
      <c r="M193" s="23">
        <v>4</v>
      </c>
      <c r="O193" s="23" t="str">
        <f t="shared" si="2"/>
        <v/>
      </c>
      <c r="P193" s="10"/>
      <c r="R193" s="33"/>
      <c r="Z193" s="23"/>
    </row>
    <row r="194" spans="1:35" x14ac:dyDescent="0.25">
      <c r="A194" s="10"/>
      <c r="B194" s="21" t="s">
        <v>2356</v>
      </c>
      <c r="D194" s="156" t="s">
        <v>1120</v>
      </c>
      <c r="E194" s="156" t="s">
        <v>1121</v>
      </c>
      <c r="F194" s="156" t="s">
        <v>1122</v>
      </c>
      <c r="H194" s="231" t="s">
        <v>2617</v>
      </c>
      <c r="J194" s="23">
        <v>1</v>
      </c>
      <c r="K194" s="23">
        <v>1</v>
      </c>
      <c r="L194" s="235">
        <v>3</v>
      </c>
      <c r="M194" s="23">
        <v>4</v>
      </c>
      <c r="N194" s="23">
        <v>1</v>
      </c>
      <c r="O194" s="23">
        <f t="shared" si="2"/>
        <v>4</v>
      </c>
      <c r="P194" s="10"/>
      <c r="R194" s="33"/>
      <c r="Z194" s="23"/>
      <c r="AI194" s="23"/>
    </row>
    <row r="195" spans="1:35" x14ac:dyDescent="0.25">
      <c r="A195" s="10"/>
      <c r="B195" s="21" t="s">
        <v>2060</v>
      </c>
      <c r="C195" s="231" t="s">
        <v>2286</v>
      </c>
      <c r="E195" s="231" t="s">
        <v>2287</v>
      </c>
      <c r="F195" s="231" t="s">
        <v>2288</v>
      </c>
      <c r="G195" s="231" t="s">
        <v>2289</v>
      </c>
      <c r="H195" s="231" t="s">
        <v>2614</v>
      </c>
      <c r="J195" s="23">
        <v>1</v>
      </c>
      <c r="K195" s="234">
        <v>5</v>
      </c>
      <c r="L195" s="23">
        <v>0</v>
      </c>
      <c r="M195" s="23">
        <v>5</v>
      </c>
      <c r="N195" s="23">
        <v>1</v>
      </c>
      <c r="O195" s="23">
        <f t="shared" si="2"/>
        <v>5</v>
      </c>
      <c r="P195" s="10"/>
      <c r="R195" s="33"/>
      <c r="Z195" s="23"/>
    </row>
    <row r="196" spans="1:35" x14ac:dyDescent="0.25">
      <c r="A196" s="10"/>
      <c r="B196" s="21" t="s">
        <v>2065</v>
      </c>
      <c r="C196" s="231" t="s">
        <v>2290</v>
      </c>
      <c r="E196" s="231" t="s">
        <v>2291</v>
      </c>
      <c r="F196" s="231" t="s">
        <v>2292</v>
      </c>
      <c r="G196" s="231" t="s">
        <v>2293</v>
      </c>
      <c r="H196" s="231" t="s">
        <v>2615</v>
      </c>
      <c r="I196" s="231" t="s">
        <v>2616</v>
      </c>
      <c r="J196" s="23">
        <v>1</v>
      </c>
      <c r="K196" s="234">
        <v>6</v>
      </c>
      <c r="L196" s="23">
        <v>0</v>
      </c>
      <c r="M196" s="23">
        <v>6</v>
      </c>
      <c r="N196" s="23">
        <v>1</v>
      </c>
      <c r="O196" s="23">
        <f t="shared" si="2"/>
        <v>6</v>
      </c>
      <c r="P196" s="10"/>
      <c r="R196" s="33"/>
    </row>
    <row r="197" spans="1:35" x14ac:dyDescent="0.25">
      <c r="A197" s="10"/>
      <c r="B197" s="33" t="s">
        <v>819</v>
      </c>
      <c r="C197" s="156" t="s">
        <v>1137</v>
      </c>
      <c r="E197" s="156" t="s">
        <v>1138</v>
      </c>
      <c r="F197" s="156" t="s">
        <v>1139</v>
      </c>
      <c r="G197" s="231" t="s">
        <v>2294</v>
      </c>
      <c r="H197" s="231" t="s">
        <v>2618</v>
      </c>
      <c r="J197" s="23">
        <v>0</v>
      </c>
      <c r="K197" s="234">
        <v>2</v>
      </c>
      <c r="L197" s="235">
        <v>3</v>
      </c>
      <c r="M197" s="23">
        <v>5</v>
      </c>
      <c r="O197" s="23" t="str">
        <f t="shared" si="2"/>
        <v/>
      </c>
      <c r="P197" s="10"/>
      <c r="R197" s="33"/>
      <c r="Z197" s="23"/>
    </row>
    <row r="198" spans="1:35" x14ac:dyDescent="0.25">
      <c r="A198" s="10"/>
      <c r="B198" s="33" t="s">
        <v>820</v>
      </c>
      <c r="C198" s="156" t="s">
        <v>1134</v>
      </c>
      <c r="E198" s="156" t="s">
        <v>1135</v>
      </c>
      <c r="F198" s="156" t="s">
        <v>1136</v>
      </c>
      <c r="G198" s="231" t="s">
        <v>2295</v>
      </c>
      <c r="H198" s="231" t="s">
        <v>2619</v>
      </c>
      <c r="J198" s="23">
        <v>0</v>
      </c>
      <c r="K198" s="234">
        <v>2</v>
      </c>
      <c r="L198" s="235">
        <v>3</v>
      </c>
      <c r="M198" s="23">
        <v>5</v>
      </c>
      <c r="O198" s="23" t="str">
        <f t="shared" ref="O198:O228" si="3">IF(N198=1,M198,"")</f>
        <v/>
      </c>
      <c r="P198" s="10"/>
      <c r="R198" s="33"/>
      <c r="Z198" s="23"/>
    </row>
    <row r="199" spans="1:35" x14ac:dyDescent="0.25">
      <c r="A199" s="10"/>
      <c r="B199" s="33" t="s">
        <v>821</v>
      </c>
      <c r="C199" s="156" t="s">
        <v>1140</v>
      </c>
      <c r="E199" s="156" t="s">
        <v>1141</v>
      </c>
      <c r="F199" s="156" t="s">
        <v>1142</v>
      </c>
      <c r="G199" s="231" t="s">
        <v>2296</v>
      </c>
      <c r="I199" s="231" t="s">
        <v>2620</v>
      </c>
      <c r="J199" s="23">
        <v>0</v>
      </c>
      <c r="K199" s="234">
        <v>2</v>
      </c>
      <c r="L199" s="235">
        <v>3</v>
      </c>
      <c r="M199" s="23">
        <v>5</v>
      </c>
      <c r="O199" s="23" t="str">
        <f t="shared" si="3"/>
        <v/>
      </c>
      <c r="P199" s="10"/>
      <c r="R199" s="33"/>
      <c r="Z199" s="23"/>
    </row>
    <row r="200" spans="1:35" x14ac:dyDescent="0.25">
      <c r="A200" s="10"/>
      <c r="B200" s="34" t="s">
        <v>2495</v>
      </c>
      <c r="C200" s="231" t="s">
        <v>1107</v>
      </c>
      <c r="E200" s="231" t="s">
        <v>1108</v>
      </c>
      <c r="F200" s="231" t="s">
        <v>1109</v>
      </c>
      <c r="G200" s="231" t="s">
        <v>2297</v>
      </c>
      <c r="H200" s="231" t="s">
        <v>2621</v>
      </c>
      <c r="I200" s="231" t="s">
        <v>2622</v>
      </c>
      <c r="J200" s="23">
        <v>1</v>
      </c>
      <c r="K200" s="234">
        <v>6</v>
      </c>
      <c r="L200" s="23">
        <v>0</v>
      </c>
      <c r="M200" s="23">
        <v>6</v>
      </c>
      <c r="N200" s="23">
        <v>1</v>
      </c>
      <c r="O200" s="23">
        <f t="shared" si="3"/>
        <v>6</v>
      </c>
      <c r="P200" s="10"/>
      <c r="R200" s="33"/>
      <c r="Z200" s="23"/>
    </row>
    <row r="201" spans="1:35" x14ac:dyDescent="0.25">
      <c r="A201" s="10"/>
      <c r="B201" s="33" t="s">
        <v>822</v>
      </c>
      <c r="C201" s="156" t="s">
        <v>1213</v>
      </c>
      <c r="D201" s="156" t="s">
        <v>1214</v>
      </c>
      <c r="E201" s="156" t="s">
        <v>1215</v>
      </c>
      <c r="F201" s="156" t="s">
        <v>1216</v>
      </c>
      <c r="J201" s="23">
        <v>0</v>
      </c>
      <c r="K201" s="23">
        <v>0</v>
      </c>
      <c r="L201" s="235">
        <v>4</v>
      </c>
      <c r="M201" s="23">
        <v>4</v>
      </c>
      <c r="O201" s="23" t="str">
        <f t="shared" si="3"/>
        <v/>
      </c>
      <c r="P201" s="10"/>
      <c r="R201" s="33"/>
      <c r="Z201" s="23"/>
    </row>
    <row r="202" spans="1:35" x14ac:dyDescent="0.25">
      <c r="A202" s="10"/>
      <c r="B202" s="33" t="s">
        <v>823</v>
      </c>
      <c r="C202" s="156" t="s">
        <v>1217</v>
      </c>
      <c r="D202" s="156" t="s">
        <v>1218</v>
      </c>
      <c r="E202" s="156" t="s">
        <v>1219</v>
      </c>
      <c r="F202" s="156" t="s">
        <v>1220</v>
      </c>
      <c r="J202" s="23">
        <v>0</v>
      </c>
      <c r="K202" s="23">
        <v>0</v>
      </c>
      <c r="L202" s="235">
        <v>4</v>
      </c>
      <c r="M202" s="23">
        <v>4</v>
      </c>
      <c r="O202" s="23" t="str">
        <f t="shared" si="3"/>
        <v/>
      </c>
      <c r="P202" s="10"/>
      <c r="R202" s="33"/>
      <c r="Z202" s="23"/>
    </row>
    <row r="203" spans="1:35" x14ac:dyDescent="0.25">
      <c r="A203" s="10"/>
      <c r="B203" s="33" t="s">
        <v>824</v>
      </c>
      <c r="C203" s="231" t="s">
        <v>1212</v>
      </c>
      <c r="G203" s="231" t="s">
        <v>2298</v>
      </c>
      <c r="H203" s="231" t="s">
        <v>2623</v>
      </c>
      <c r="J203" s="23">
        <v>0</v>
      </c>
      <c r="K203" s="234">
        <v>3</v>
      </c>
      <c r="L203" s="23">
        <v>0</v>
      </c>
      <c r="M203" s="23">
        <v>3</v>
      </c>
      <c r="O203" s="23" t="str">
        <f t="shared" si="3"/>
        <v/>
      </c>
      <c r="P203" s="10"/>
      <c r="R203" s="33"/>
      <c r="Z203" s="23"/>
    </row>
    <row r="204" spans="1:35" x14ac:dyDescent="0.25">
      <c r="A204" s="10"/>
      <c r="B204" s="33" t="s">
        <v>1114</v>
      </c>
      <c r="C204" s="231" t="s">
        <v>1115</v>
      </c>
      <c r="D204" s="231" t="s">
        <v>1116</v>
      </c>
      <c r="E204" s="231" t="s">
        <v>1117</v>
      </c>
      <c r="F204" s="231" t="s">
        <v>1118</v>
      </c>
      <c r="G204" s="231" t="s">
        <v>2299</v>
      </c>
      <c r="H204" s="231" t="s">
        <v>2624</v>
      </c>
      <c r="J204" s="23">
        <v>1</v>
      </c>
      <c r="K204" s="234">
        <v>6</v>
      </c>
      <c r="L204" s="23">
        <v>0</v>
      </c>
      <c r="M204" s="23">
        <v>6</v>
      </c>
      <c r="O204" s="23" t="str">
        <f t="shared" si="3"/>
        <v/>
      </c>
      <c r="P204" s="10"/>
      <c r="R204" s="33"/>
      <c r="Z204" s="23"/>
    </row>
    <row r="205" spans="1:35" x14ac:dyDescent="0.25">
      <c r="A205" s="10"/>
      <c r="B205" s="34" t="s">
        <v>825</v>
      </c>
      <c r="C205" s="231" t="s">
        <v>1110</v>
      </c>
      <c r="D205" s="231" t="s">
        <v>1111</v>
      </c>
      <c r="E205" s="231" t="s">
        <v>1112</v>
      </c>
      <c r="F205" s="231" t="s">
        <v>1113</v>
      </c>
      <c r="G205" s="231" t="s">
        <v>2300</v>
      </c>
      <c r="H205" s="231" t="s">
        <v>2625</v>
      </c>
      <c r="J205" s="23">
        <v>1</v>
      </c>
      <c r="K205" s="234">
        <v>6</v>
      </c>
      <c r="L205" s="23">
        <v>0</v>
      </c>
      <c r="M205" s="23">
        <v>6</v>
      </c>
      <c r="N205" s="23">
        <v>1</v>
      </c>
      <c r="O205" s="23">
        <f t="shared" si="3"/>
        <v>6</v>
      </c>
      <c r="P205" s="10"/>
      <c r="R205" s="33"/>
      <c r="Z205" s="23"/>
    </row>
    <row r="206" spans="1:35" x14ac:dyDescent="0.25">
      <c r="A206" s="10"/>
      <c r="B206" s="34" t="s">
        <v>826</v>
      </c>
      <c r="D206" s="231" t="s">
        <v>1119</v>
      </c>
      <c r="J206" s="23">
        <v>1</v>
      </c>
      <c r="K206" s="234">
        <v>1</v>
      </c>
      <c r="L206" s="23">
        <v>0</v>
      </c>
      <c r="M206" s="23">
        <v>1</v>
      </c>
      <c r="O206" s="23" t="str">
        <f t="shared" si="3"/>
        <v/>
      </c>
      <c r="P206" s="10"/>
      <c r="R206" s="33"/>
      <c r="Z206" s="23"/>
    </row>
    <row r="207" spans="1:35" x14ac:dyDescent="0.25">
      <c r="A207" s="10"/>
      <c r="B207" s="21" t="s">
        <v>827</v>
      </c>
      <c r="C207" s="231" t="s">
        <v>1221</v>
      </c>
      <c r="E207" s="232" t="s">
        <v>1222</v>
      </c>
      <c r="F207" s="231" t="s">
        <v>1223</v>
      </c>
      <c r="G207" s="231" t="s">
        <v>2301</v>
      </c>
      <c r="H207" s="231" t="s">
        <v>2626</v>
      </c>
      <c r="I207" s="231" t="s">
        <v>2627</v>
      </c>
      <c r="J207" s="23">
        <v>1</v>
      </c>
      <c r="K207" s="234">
        <v>6</v>
      </c>
      <c r="L207" s="23">
        <v>0</v>
      </c>
      <c r="M207" s="23">
        <v>6</v>
      </c>
      <c r="N207" s="23">
        <v>1</v>
      </c>
      <c r="O207" s="23">
        <f t="shared" si="3"/>
        <v>6</v>
      </c>
      <c r="P207" s="10"/>
      <c r="R207" s="33"/>
      <c r="U207" s="91"/>
      <c r="Z207" s="23"/>
    </row>
    <row r="208" spans="1:35" x14ac:dyDescent="0.25">
      <c r="A208" s="10"/>
      <c r="B208" s="21" t="s">
        <v>828</v>
      </c>
      <c r="C208" s="156" t="s">
        <v>1127</v>
      </c>
      <c r="D208" s="156" t="s">
        <v>1128</v>
      </c>
      <c r="E208" s="156" t="s">
        <v>1129</v>
      </c>
      <c r="F208" s="156" t="s">
        <v>1130</v>
      </c>
      <c r="G208" s="231" t="s">
        <v>2302</v>
      </c>
      <c r="I208" s="231" t="s">
        <v>2628</v>
      </c>
      <c r="J208" s="23">
        <v>0</v>
      </c>
      <c r="K208" s="234">
        <v>2</v>
      </c>
      <c r="L208" s="235">
        <v>4</v>
      </c>
      <c r="M208" s="23">
        <v>6</v>
      </c>
      <c r="N208" s="23">
        <v>1</v>
      </c>
      <c r="O208" s="23">
        <f t="shared" si="3"/>
        <v>6</v>
      </c>
      <c r="P208" s="10"/>
      <c r="R208" s="33"/>
      <c r="Z208" s="23"/>
    </row>
    <row r="209" spans="1:26" x14ac:dyDescent="0.25">
      <c r="A209" s="10"/>
      <c r="B209" s="21" t="s">
        <v>829</v>
      </c>
      <c r="C209" s="231" t="s">
        <v>1224</v>
      </c>
      <c r="E209" s="232" t="s">
        <v>1225</v>
      </c>
      <c r="F209" s="231" t="s">
        <v>1226</v>
      </c>
      <c r="G209" s="231" t="s">
        <v>2303</v>
      </c>
      <c r="H209" s="231" t="s">
        <v>2629</v>
      </c>
      <c r="I209" s="231" t="s">
        <v>2630</v>
      </c>
      <c r="J209" s="23">
        <v>1</v>
      </c>
      <c r="K209" s="234">
        <v>6</v>
      </c>
      <c r="L209" s="23">
        <v>0</v>
      </c>
      <c r="M209" s="23">
        <v>6</v>
      </c>
      <c r="N209" s="23">
        <v>1</v>
      </c>
      <c r="O209" s="23">
        <f t="shared" si="3"/>
        <v>6</v>
      </c>
      <c r="P209" s="10"/>
      <c r="R209" s="33"/>
      <c r="U209" s="91"/>
      <c r="Z209" s="23"/>
    </row>
    <row r="210" spans="1:26" x14ac:dyDescent="0.25">
      <c r="A210" s="10"/>
      <c r="B210" s="33" t="s">
        <v>830</v>
      </c>
      <c r="C210" s="156" t="s">
        <v>1157</v>
      </c>
      <c r="D210" s="156" t="s">
        <v>1158</v>
      </c>
      <c r="E210" s="156" t="s">
        <v>1159</v>
      </c>
      <c r="F210" s="156" t="s">
        <v>1160</v>
      </c>
      <c r="J210" s="23">
        <v>0</v>
      </c>
      <c r="K210" s="23">
        <v>0</v>
      </c>
      <c r="L210" s="235">
        <v>4</v>
      </c>
      <c r="M210" s="23">
        <v>4</v>
      </c>
      <c r="O210" s="23" t="str">
        <f t="shared" si="3"/>
        <v/>
      </c>
      <c r="P210" s="10"/>
      <c r="R210" s="33"/>
      <c r="Z210" s="23"/>
    </row>
    <row r="211" spans="1:26" x14ac:dyDescent="0.25">
      <c r="A211" s="10"/>
      <c r="B211" s="33" t="s">
        <v>831</v>
      </c>
      <c r="C211" s="156" t="s">
        <v>1153</v>
      </c>
      <c r="D211" s="156" t="s">
        <v>1154</v>
      </c>
      <c r="E211" s="156" t="s">
        <v>1155</v>
      </c>
      <c r="F211" s="156" t="s">
        <v>1156</v>
      </c>
      <c r="J211" s="23">
        <v>0</v>
      </c>
      <c r="K211" s="23">
        <v>0</v>
      </c>
      <c r="L211" s="235">
        <v>4</v>
      </c>
      <c r="M211" s="23">
        <v>4</v>
      </c>
      <c r="O211" s="23" t="str">
        <f t="shared" si="3"/>
        <v/>
      </c>
      <c r="P211" s="10"/>
      <c r="R211" s="33"/>
      <c r="Z211" s="23"/>
    </row>
    <row r="212" spans="1:26" x14ac:dyDescent="0.25">
      <c r="A212" s="10"/>
      <c r="B212" s="33" t="s">
        <v>832</v>
      </c>
      <c r="C212" s="231" t="s">
        <v>1161</v>
      </c>
      <c r="G212" s="231" t="s">
        <v>2304</v>
      </c>
      <c r="H212" s="231" t="s">
        <v>2631</v>
      </c>
      <c r="J212" s="23">
        <v>0</v>
      </c>
      <c r="K212" s="234">
        <v>3</v>
      </c>
      <c r="L212" s="23">
        <v>0</v>
      </c>
      <c r="M212" s="23">
        <v>3</v>
      </c>
      <c r="O212" s="23" t="str">
        <f t="shared" si="3"/>
        <v/>
      </c>
      <c r="P212" s="10"/>
      <c r="R212" s="33"/>
      <c r="Z212" s="23"/>
    </row>
    <row r="213" spans="1:26" x14ac:dyDescent="0.25">
      <c r="A213" s="10"/>
      <c r="B213" s="33" t="s">
        <v>2061</v>
      </c>
      <c r="C213" s="231" t="s">
        <v>2305</v>
      </c>
      <c r="D213" s="231" t="s">
        <v>2306</v>
      </c>
      <c r="E213" s="231" t="s">
        <v>2307</v>
      </c>
      <c r="F213" s="231" t="s">
        <v>2308</v>
      </c>
      <c r="G213" s="231" t="s">
        <v>2309</v>
      </c>
      <c r="I213" s="231" t="s">
        <v>2632</v>
      </c>
      <c r="J213" s="23">
        <v>1</v>
      </c>
      <c r="K213" s="234">
        <v>6</v>
      </c>
      <c r="L213" s="23">
        <v>0</v>
      </c>
      <c r="M213" s="23">
        <v>6</v>
      </c>
      <c r="N213" s="23">
        <v>1</v>
      </c>
      <c r="O213" s="23">
        <f t="shared" si="3"/>
        <v>6</v>
      </c>
      <c r="P213" s="10"/>
      <c r="R213" s="33"/>
      <c r="Z213" s="23"/>
    </row>
    <row r="214" spans="1:26" x14ac:dyDescent="0.25">
      <c r="A214" s="10"/>
      <c r="B214" s="33" t="s">
        <v>2062</v>
      </c>
      <c r="C214" s="219" t="s">
        <v>2310</v>
      </c>
      <c r="D214" s="219" t="s">
        <v>2349</v>
      </c>
      <c r="E214" s="219" t="s">
        <v>2350</v>
      </c>
      <c r="F214" s="219" t="s">
        <v>2351</v>
      </c>
      <c r="G214" s="218"/>
      <c r="H214" s="231" t="s">
        <v>2633</v>
      </c>
      <c r="I214" s="218"/>
      <c r="J214" s="38">
        <v>1</v>
      </c>
      <c r="K214" s="23">
        <v>1</v>
      </c>
      <c r="L214" s="235">
        <v>4</v>
      </c>
      <c r="M214" s="23">
        <v>5</v>
      </c>
      <c r="N214" s="23">
        <v>1</v>
      </c>
      <c r="O214" s="23">
        <f t="shared" si="3"/>
        <v>5</v>
      </c>
      <c r="P214" s="10"/>
      <c r="R214" s="33"/>
      <c r="Z214" s="23"/>
    </row>
    <row r="215" spans="1:26" x14ac:dyDescent="0.25">
      <c r="A215" s="10"/>
      <c r="B215" s="33" t="s">
        <v>2063</v>
      </c>
      <c r="C215" s="219" t="s">
        <v>2311</v>
      </c>
      <c r="D215" s="219" t="s">
        <v>2352</v>
      </c>
      <c r="E215" s="219" t="s">
        <v>2353</v>
      </c>
      <c r="F215" s="219" t="s">
        <v>2354</v>
      </c>
      <c r="G215" s="218"/>
      <c r="H215" s="218"/>
      <c r="I215" s="218"/>
      <c r="J215" s="38">
        <v>1</v>
      </c>
      <c r="K215" s="23">
        <v>0</v>
      </c>
      <c r="L215" s="235">
        <v>4</v>
      </c>
      <c r="M215" s="23">
        <v>4</v>
      </c>
      <c r="N215" s="23">
        <v>1</v>
      </c>
      <c r="O215" s="23">
        <f t="shared" si="3"/>
        <v>4</v>
      </c>
      <c r="P215" s="10"/>
      <c r="R215" s="33"/>
      <c r="Z215" s="23"/>
    </row>
    <row r="216" spans="1:26" x14ac:dyDescent="0.25">
      <c r="A216" s="10"/>
      <c r="B216" s="29" t="s">
        <v>2360</v>
      </c>
      <c r="C216" s="156" t="s">
        <v>1123</v>
      </c>
      <c r="D216" s="156" t="s">
        <v>1124</v>
      </c>
      <c r="E216" s="156" t="s">
        <v>1125</v>
      </c>
      <c r="F216" s="156" t="s">
        <v>1126</v>
      </c>
      <c r="G216" s="231" t="s">
        <v>2314</v>
      </c>
      <c r="H216" s="231" t="s">
        <v>2634</v>
      </c>
      <c r="J216" s="23">
        <v>1</v>
      </c>
      <c r="K216" s="234">
        <v>2</v>
      </c>
      <c r="L216" s="235">
        <v>4</v>
      </c>
      <c r="M216" s="23">
        <v>6</v>
      </c>
      <c r="N216" s="23">
        <v>1</v>
      </c>
      <c r="O216" s="23">
        <f t="shared" si="3"/>
        <v>6</v>
      </c>
      <c r="P216" s="10"/>
      <c r="R216" s="33"/>
    </row>
    <row r="217" spans="1:26" x14ac:dyDescent="0.25">
      <c r="A217" s="10"/>
      <c r="B217" s="33" t="s">
        <v>2064</v>
      </c>
      <c r="C217" s="231" t="s">
        <v>2312</v>
      </c>
      <c r="D217" s="231" t="s">
        <v>2313</v>
      </c>
      <c r="J217" s="23">
        <v>1</v>
      </c>
      <c r="K217" s="234">
        <v>2</v>
      </c>
      <c r="L217" s="23">
        <v>0</v>
      </c>
      <c r="M217" s="23">
        <v>2</v>
      </c>
      <c r="N217" s="23">
        <v>1</v>
      </c>
      <c r="O217" s="23">
        <f t="shared" si="3"/>
        <v>2</v>
      </c>
      <c r="P217" s="10"/>
      <c r="R217" s="33"/>
    </row>
    <row r="218" spans="1:26" x14ac:dyDescent="0.25">
      <c r="A218" s="10"/>
      <c r="B218" s="33" t="s">
        <v>833</v>
      </c>
      <c r="C218" s="156" t="s">
        <v>1205</v>
      </c>
      <c r="D218" s="156" t="s">
        <v>1206</v>
      </c>
      <c r="E218" s="156" t="s">
        <v>1207</v>
      </c>
      <c r="F218" s="156" t="s">
        <v>1208</v>
      </c>
      <c r="J218" s="23">
        <v>0</v>
      </c>
      <c r="K218" s="23">
        <v>0</v>
      </c>
      <c r="L218" s="235">
        <v>4</v>
      </c>
      <c r="M218" s="23">
        <v>4</v>
      </c>
      <c r="O218" s="23" t="str">
        <f t="shared" si="3"/>
        <v/>
      </c>
      <c r="P218" s="10"/>
      <c r="R218" s="33"/>
      <c r="Z218" s="23"/>
    </row>
    <row r="219" spans="1:26" x14ac:dyDescent="0.25">
      <c r="A219" s="10"/>
      <c r="B219" s="236" t="s">
        <v>2361</v>
      </c>
      <c r="C219" s="156" t="s">
        <v>1209</v>
      </c>
      <c r="D219" s="156" t="s">
        <v>1210</v>
      </c>
      <c r="E219" s="156" t="s">
        <v>1211</v>
      </c>
      <c r="J219" s="23">
        <v>0</v>
      </c>
      <c r="K219" s="23">
        <v>0</v>
      </c>
      <c r="L219" s="235">
        <v>3</v>
      </c>
      <c r="M219" s="23">
        <v>3</v>
      </c>
      <c r="O219" s="23" t="str">
        <f t="shared" si="3"/>
        <v/>
      </c>
      <c r="P219" s="10"/>
      <c r="R219" s="33"/>
      <c r="Z219" s="23"/>
    </row>
    <row r="220" spans="1:26" x14ac:dyDescent="0.25">
      <c r="A220" s="10"/>
      <c r="B220" s="236" t="s">
        <v>2362</v>
      </c>
      <c r="C220" s="156" t="s">
        <v>1201</v>
      </c>
      <c r="D220" s="156" t="s">
        <v>1202</v>
      </c>
      <c r="E220" s="156" t="s">
        <v>1203</v>
      </c>
      <c r="F220" s="156" t="s">
        <v>1204</v>
      </c>
      <c r="J220" s="23">
        <v>0</v>
      </c>
      <c r="K220" s="23">
        <v>0</v>
      </c>
      <c r="L220" s="235">
        <v>4</v>
      </c>
      <c r="M220" s="23">
        <v>4</v>
      </c>
      <c r="O220" s="23" t="str">
        <f t="shared" si="3"/>
        <v/>
      </c>
      <c r="P220" s="10"/>
      <c r="R220" s="33"/>
      <c r="Z220" s="23"/>
    </row>
    <row r="221" spans="1:26" x14ac:dyDescent="0.25">
      <c r="A221" s="10"/>
      <c r="B221" s="33" t="s">
        <v>834</v>
      </c>
      <c r="D221" s="156" t="s">
        <v>1198</v>
      </c>
      <c r="E221" s="156" t="s">
        <v>1199</v>
      </c>
      <c r="F221" s="156" t="s">
        <v>1200</v>
      </c>
      <c r="H221" s="231" t="s">
        <v>2635</v>
      </c>
      <c r="J221" s="23">
        <v>0</v>
      </c>
      <c r="K221" s="23">
        <v>1</v>
      </c>
      <c r="L221" s="235">
        <v>3</v>
      </c>
      <c r="M221" s="23">
        <v>4</v>
      </c>
      <c r="O221" s="23" t="str">
        <f t="shared" si="3"/>
        <v/>
      </c>
      <c r="P221" s="10"/>
      <c r="R221" s="33"/>
      <c r="Z221" s="23"/>
    </row>
    <row r="222" spans="1:26" x14ac:dyDescent="0.25">
      <c r="A222" s="10"/>
      <c r="B222" s="223" t="s">
        <v>835</v>
      </c>
      <c r="C222" s="156" t="s">
        <v>1143</v>
      </c>
      <c r="F222" s="156" t="s">
        <v>1144</v>
      </c>
      <c r="G222" s="231" t="s">
        <v>2315</v>
      </c>
      <c r="J222" s="23">
        <v>0</v>
      </c>
      <c r="K222" s="234">
        <v>1</v>
      </c>
      <c r="L222" s="235">
        <v>2</v>
      </c>
      <c r="M222" s="23">
        <v>3</v>
      </c>
      <c r="O222" s="23" t="str">
        <f t="shared" si="3"/>
        <v/>
      </c>
      <c r="P222" s="10"/>
      <c r="R222" s="33"/>
      <c r="Z222" s="23"/>
    </row>
    <row r="223" spans="1:26" x14ac:dyDescent="0.25">
      <c r="A223" s="10"/>
      <c r="B223" s="33" t="s">
        <v>1192</v>
      </c>
      <c r="C223" s="231" t="s">
        <v>1193</v>
      </c>
      <c r="G223" s="231" t="s">
        <v>2316</v>
      </c>
      <c r="H223" s="231" t="s">
        <v>2636</v>
      </c>
      <c r="J223" s="23">
        <v>0</v>
      </c>
      <c r="K223" s="234">
        <v>3</v>
      </c>
      <c r="L223" s="23">
        <v>0</v>
      </c>
      <c r="M223" s="23">
        <v>3</v>
      </c>
      <c r="O223" s="23" t="str">
        <f t="shared" si="3"/>
        <v/>
      </c>
      <c r="P223" s="10"/>
      <c r="R223" s="33"/>
      <c r="Z223" s="23"/>
    </row>
    <row r="224" spans="1:26" x14ac:dyDescent="0.25">
      <c r="A224" s="10"/>
      <c r="B224" s="33" t="s">
        <v>836</v>
      </c>
      <c r="C224" s="156" t="s">
        <v>1194</v>
      </c>
      <c r="D224" s="156" t="s">
        <v>1195</v>
      </c>
      <c r="E224" s="156" t="s">
        <v>1196</v>
      </c>
      <c r="F224" s="156" t="s">
        <v>1197</v>
      </c>
      <c r="G224" s="231" t="s">
        <v>2317</v>
      </c>
      <c r="J224" s="23">
        <v>0</v>
      </c>
      <c r="K224" s="234">
        <v>1</v>
      </c>
      <c r="L224" s="235">
        <v>4</v>
      </c>
      <c r="M224" s="23">
        <v>5</v>
      </c>
      <c r="O224" s="23" t="str">
        <f t="shared" si="3"/>
        <v/>
      </c>
      <c r="P224" s="10"/>
      <c r="R224" s="33"/>
      <c r="Z224" s="23"/>
    </row>
    <row r="225" spans="1:26" x14ac:dyDescent="0.25">
      <c r="A225" s="10"/>
      <c r="B225" s="33" t="s">
        <v>837</v>
      </c>
      <c r="C225" s="156" t="s">
        <v>1327</v>
      </c>
      <c r="D225" s="156" t="s">
        <v>1328</v>
      </c>
      <c r="E225" s="156" t="s">
        <v>1329</v>
      </c>
      <c r="F225" s="156" t="s">
        <v>1330</v>
      </c>
      <c r="J225" s="23">
        <v>1</v>
      </c>
      <c r="K225" s="23">
        <v>0</v>
      </c>
      <c r="L225" s="235">
        <v>4</v>
      </c>
      <c r="M225" s="23">
        <v>4</v>
      </c>
      <c r="N225" s="23">
        <v>1</v>
      </c>
      <c r="O225" s="23">
        <f t="shared" si="3"/>
        <v>4</v>
      </c>
      <c r="P225" s="10"/>
      <c r="R225" s="33"/>
      <c r="Z225" s="23"/>
    </row>
    <row r="226" spans="1:26" x14ac:dyDescent="0.25">
      <c r="A226" s="10"/>
      <c r="B226" s="33" t="s">
        <v>838</v>
      </c>
      <c r="C226" s="156" t="s">
        <v>1331</v>
      </c>
      <c r="D226" s="156" t="s">
        <v>1332</v>
      </c>
      <c r="E226" s="156" t="s">
        <v>1333</v>
      </c>
      <c r="F226" s="156" t="s">
        <v>1334</v>
      </c>
      <c r="H226" s="231" t="s">
        <v>2637</v>
      </c>
      <c r="I226" s="231" t="s">
        <v>2638</v>
      </c>
      <c r="J226" s="23">
        <v>1</v>
      </c>
      <c r="K226" s="23">
        <v>2</v>
      </c>
      <c r="L226" s="235">
        <v>4</v>
      </c>
      <c r="M226" s="23">
        <v>6</v>
      </c>
      <c r="N226" s="23">
        <v>1</v>
      </c>
      <c r="O226" s="23">
        <f t="shared" si="3"/>
        <v>6</v>
      </c>
      <c r="P226" s="10"/>
      <c r="R226" s="33"/>
      <c r="Z226" s="23"/>
    </row>
    <row r="227" spans="1:26" x14ac:dyDescent="0.25">
      <c r="A227" s="10"/>
      <c r="B227" s="21" t="s">
        <v>839</v>
      </c>
      <c r="C227" s="231" t="s">
        <v>1500</v>
      </c>
      <c r="E227" s="232" t="s">
        <v>1501</v>
      </c>
      <c r="F227" s="231" t="s">
        <v>1502</v>
      </c>
      <c r="G227" s="231" t="s">
        <v>2318</v>
      </c>
      <c r="H227" s="231" t="s">
        <v>2639</v>
      </c>
      <c r="I227" s="231" t="s">
        <v>2640</v>
      </c>
      <c r="J227" s="23">
        <v>1</v>
      </c>
      <c r="K227" s="234">
        <v>6</v>
      </c>
      <c r="L227" s="23">
        <v>0</v>
      </c>
      <c r="M227" s="23">
        <v>6</v>
      </c>
      <c r="N227" s="23">
        <v>1</v>
      </c>
      <c r="O227" s="23">
        <f t="shared" si="3"/>
        <v>6</v>
      </c>
      <c r="P227" s="10"/>
      <c r="R227" s="33"/>
      <c r="U227" s="91"/>
      <c r="Z227" s="23"/>
    </row>
    <row r="228" spans="1:26" x14ac:dyDescent="0.25">
      <c r="A228" s="10"/>
      <c r="B228" s="33" t="s">
        <v>840</v>
      </c>
      <c r="C228" s="156" t="s">
        <v>1131</v>
      </c>
      <c r="E228" s="156" t="s">
        <v>1132</v>
      </c>
      <c r="F228" s="156" t="s">
        <v>1133</v>
      </c>
      <c r="G228" s="231" t="s">
        <v>2319</v>
      </c>
      <c r="H228" s="231" t="s">
        <v>2641</v>
      </c>
      <c r="J228" s="23">
        <v>0</v>
      </c>
      <c r="K228" s="234">
        <v>2</v>
      </c>
      <c r="L228" s="235">
        <v>3</v>
      </c>
      <c r="M228" s="23">
        <v>5</v>
      </c>
      <c r="O228" s="23" t="str">
        <f t="shared" si="3"/>
        <v/>
      </c>
      <c r="P228" s="10"/>
      <c r="R228" s="33"/>
      <c r="Z228" s="23"/>
    </row>
    <row r="229" spans="1:26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43"/>
      <c r="K229" s="43"/>
      <c r="L229" s="43"/>
      <c r="M229" s="43"/>
      <c r="N229" s="43"/>
      <c r="O229" s="43"/>
      <c r="P229" s="10"/>
    </row>
    <row r="230" spans="1:26" x14ac:dyDescent="0.25">
      <c r="A230" s="10"/>
      <c r="B230" t="s">
        <v>2321</v>
      </c>
      <c r="C230">
        <f t="shared" ref="C230:I230" si="4">228-COUNTBLANK(C2:C228)</f>
        <v>219</v>
      </c>
      <c r="D230">
        <f t="shared" si="4"/>
        <v>160</v>
      </c>
      <c r="E230">
        <f t="shared" si="4"/>
        <v>142</v>
      </c>
      <c r="F230">
        <f t="shared" si="4"/>
        <v>145</v>
      </c>
      <c r="G230">
        <f t="shared" si="4"/>
        <v>111</v>
      </c>
      <c r="H230">
        <f t="shared" si="4"/>
        <v>57</v>
      </c>
      <c r="I230">
        <f t="shared" si="4"/>
        <v>51</v>
      </c>
      <c r="J230" s="23">
        <f t="shared" ref="J230:O230" si="5">SUM(J2:J228)</f>
        <v>197</v>
      </c>
      <c r="K230" s="23">
        <f t="shared" si="5"/>
        <v>487</v>
      </c>
      <c r="L230" s="23">
        <f t="shared" si="5"/>
        <v>391</v>
      </c>
      <c r="M230" s="23">
        <f t="shared" si="5"/>
        <v>878</v>
      </c>
      <c r="N230" s="23">
        <f t="shared" si="5"/>
        <v>108</v>
      </c>
      <c r="O230" s="23">
        <f t="shared" si="5"/>
        <v>482</v>
      </c>
      <c r="P230" s="10"/>
    </row>
    <row r="231" spans="1:26" x14ac:dyDescent="0.25">
      <c r="A231" s="10"/>
      <c r="B231" t="s">
        <v>2322</v>
      </c>
      <c r="C231" s="220">
        <f>C230/2.28</f>
        <v>96.05263157894737</v>
      </c>
      <c r="D231" s="220">
        <f t="shared" ref="D231:G231" si="6">D230/2.28</f>
        <v>70.175438596491233</v>
      </c>
      <c r="E231" s="220">
        <f t="shared" si="6"/>
        <v>62.280701754385973</v>
      </c>
      <c r="F231" s="220">
        <f t="shared" si="6"/>
        <v>63.596491228070178</v>
      </c>
      <c r="G231" s="220">
        <f t="shared" si="6"/>
        <v>48.684210526315795</v>
      </c>
      <c r="H231" s="220">
        <f t="shared" ref="H231" si="7">H230/2.28</f>
        <v>25.000000000000004</v>
      </c>
      <c r="I231" s="220">
        <f t="shared" ref="I231" si="8">I230/2.28</f>
        <v>22.368421052631582</v>
      </c>
      <c r="J231" s="221"/>
      <c r="M231" s="221">
        <f>(M230/(0.01*228*7))</f>
        <v>55.012531328320797</v>
      </c>
      <c r="N231" s="221"/>
      <c r="O231" s="221">
        <f>(O230/(0.01*108*7))</f>
        <v>63.756613756613753</v>
      </c>
      <c r="P231" s="10"/>
    </row>
    <row r="232" spans="1:26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43"/>
      <c r="K232" s="43"/>
      <c r="L232" s="43"/>
      <c r="M232" s="43"/>
      <c r="N232" s="43"/>
      <c r="O232" s="10"/>
      <c r="P232" s="10"/>
    </row>
    <row r="234" spans="1:26" x14ac:dyDescent="0.25">
      <c r="B234" s="156" t="s">
        <v>2323</v>
      </c>
    </row>
    <row r="235" spans="1:26" x14ac:dyDescent="0.25">
      <c r="B235" s="231" t="s">
        <v>2324</v>
      </c>
    </row>
  </sheetData>
  <pageMargins left="0.7" right="0.7" top="0.78740157499999996" bottom="0.78740157499999996" header="0.3" footer="0.3"/>
  <pageSetup paperSize="8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9"/>
  <sheetViews>
    <sheetView workbookViewId="0">
      <selection activeCell="A32" sqref="A32"/>
    </sheetView>
  </sheetViews>
  <sheetFormatPr defaultRowHeight="15" x14ac:dyDescent="0.25"/>
  <cols>
    <col min="1" max="1" width="3.5703125" customWidth="1"/>
    <col min="2" max="2" width="43.7109375" customWidth="1"/>
    <col min="3" max="3" width="14.42578125" style="23" customWidth="1"/>
    <col min="4" max="5" width="14.42578125" customWidth="1"/>
    <col min="6" max="6" width="10.28515625" customWidth="1"/>
    <col min="7" max="7" width="14.42578125" customWidth="1"/>
    <col min="9" max="10" width="14.85546875" customWidth="1"/>
    <col min="11" max="11" width="3.7109375" customWidth="1"/>
  </cols>
  <sheetData>
    <row r="1" spans="1:11" ht="56.25" x14ac:dyDescent="0.25">
      <c r="A1" s="10"/>
      <c r="B1" s="214" t="s">
        <v>2500</v>
      </c>
      <c r="C1" s="214" t="s">
        <v>2497</v>
      </c>
      <c r="D1" s="212" t="s">
        <v>2137</v>
      </c>
      <c r="E1" s="214" t="s">
        <v>2498</v>
      </c>
      <c r="F1" s="212" t="s">
        <v>2138</v>
      </c>
      <c r="G1" s="214" t="s">
        <v>2664</v>
      </c>
      <c r="H1" s="212" t="s">
        <v>2120</v>
      </c>
      <c r="I1" s="214" t="s">
        <v>2119</v>
      </c>
      <c r="J1" s="214" t="s">
        <v>2117</v>
      </c>
      <c r="K1" s="10"/>
    </row>
    <row r="2" spans="1:11" x14ac:dyDescent="0.25">
      <c r="A2" s="10"/>
      <c r="B2" s="213" t="s">
        <v>2122</v>
      </c>
      <c r="C2" s="23">
        <v>106</v>
      </c>
      <c r="D2" s="217" t="s">
        <v>2136</v>
      </c>
      <c r="E2" s="78">
        <v>8.8510080339999995</v>
      </c>
      <c r="F2" s="78">
        <v>2.3567813E-2</v>
      </c>
      <c r="G2" s="78" t="s">
        <v>2121</v>
      </c>
      <c r="H2" s="78">
        <v>3.9169342000000003E-2</v>
      </c>
      <c r="I2" s="26">
        <f>100*H2</f>
        <v>3.9169342000000005</v>
      </c>
      <c r="J2" s="78">
        <v>0.41236725699999999</v>
      </c>
      <c r="K2" s="10"/>
    </row>
    <row r="3" spans="1:11" x14ac:dyDescent="0.25">
      <c r="A3" s="10"/>
      <c r="B3" s="256" t="s">
        <v>2125</v>
      </c>
      <c r="C3" s="257">
        <v>106</v>
      </c>
      <c r="D3" s="258" t="s">
        <v>2136</v>
      </c>
      <c r="E3" s="259">
        <v>5.9255760000000001E-3</v>
      </c>
      <c r="F3" s="259">
        <v>1.1396994000000001E-2</v>
      </c>
      <c r="G3" s="259" t="s">
        <v>2121</v>
      </c>
      <c r="H3" s="259">
        <v>5.0943229999999999E-2</v>
      </c>
      <c r="I3" s="260">
        <f t="shared" ref="I3:I13" si="0">100*H3</f>
        <v>5.0943230000000002</v>
      </c>
      <c r="J3" s="259">
        <v>0.66492067600000004</v>
      </c>
      <c r="K3" s="10"/>
    </row>
    <row r="4" spans="1:11" x14ac:dyDescent="0.25">
      <c r="A4" s="10"/>
      <c r="B4" s="264" t="s">
        <v>2515</v>
      </c>
      <c r="C4" s="38">
        <v>102</v>
      </c>
      <c r="D4" s="265" t="s">
        <v>2136</v>
      </c>
      <c r="E4" s="41">
        <v>1.092422658</v>
      </c>
      <c r="F4" s="41">
        <v>1.3216189E-2</v>
      </c>
      <c r="G4" s="41" t="s">
        <v>2121</v>
      </c>
      <c r="H4" s="41">
        <v>5.0438731000000001E-2</v>
      </c>
      <c r="I4" s="67">
        <f t="shared" si="0"/>
        <v>5.0438730999999999</v>
      </c>
      <c r="J4" s="41">
        <v>0.89772209800000002</v>
      </c>
      <c r="K4" s="10"/>
    </row>
    <row r="5" spans="1:11" x14ac:dyDescent="0.25">
      <c r="A5" s="10"/>
      <c r="B5" s="264" t="s">
        <v>2126</v>
      </c>
      <c r="C5" s="38">
        <v>95</v>
      </c>
      <c r="D5" s="41" t="s">
        <v>2132</v>
      </c>
      <c r="E5" s="41">
        <v>0.203067056</v>
      </c>
      <c r="F5" s="41">
        <v>0.24733659499999999</v>
      </c>
      <c r="G5" s="39"/>
      <c r="H5" s="41">
        <v>3.7652470000000002E-3</v>
      </c>
      <c r="I5" s="41" t="s">
        <v>2132</v>
      </c>
      <c r="J5" s="41">
        <v>0.94952952400000001</v>
      </c>
      <c r="K5" s="10"/>
    </row>
    <row r="6" spans="1:11" x14ac:dyDescent="0.25">
      <c r="A6" s="10"/>
      <c r="B6" s="256" t="s">
        <v>2127</v>
      </c>
      <c r="C6" s="257">
        <v>95</v>
      </c>
      <c r="D6" s="259" t="s">
        <v>2132</v>
      </c>
      <c r="E6" s="259">
        <v>-7.839291E-3</v>
      </c>
      <c r="F6" s="259">
        <v>0.86718059199999997</v>
      </c>
      <c r="G6" s="259"/>
      <c r="H6" s="259">
        <v>-1.0447115E-2</v>
      </c>
      <c r="I6" s="259" t="s">
        <v>2132</v>
      </c>
      <c r="J6" s="259">
        <v>0.47176800400000002</v>
      </c>
      <c r="K6" s="10"/>
    </row>
    <row r="7" spans="1:11" x14ac:dyDescent="0.25">
      <c r="A7" s="10"/>
      <c r="B7" s="264" t="s">
        <v>2128</v>
      </c>
      <c r="C7" s="38">
        <v>108</v>
      </c>
      <c r="D7" s="41" t="s">
        <v>2132</v>
      </c>
      <c r="E7" s="41">
        <v>0.17313561899999999</v>
      </c>
      <c r="F7" s="41">
        <v>0.83348787700000004</v>
      </c>
      <c r="G7" s="41"/>
      <c r="H7" s="41">
        <v>-9.0111759999999992E-3</v>
      </c>
      <c r="I7" s="41" t="s">
        <v>2132</v>
      </c>
      <c r="J7" s="41">
        <v>0.82347837099999999</v>
      </c>
      <c r="K7" s="10"/>
    </row>
    <row r="8" spans="1:11" x14ac:dyDescent="0.25">
      <c r="A8" s="10"/>
      <c r="B8" s="256" t="s">
        <v>2129</v>
      </c>
      <c r="C8" s="257">
        <v>108</v>
      </c>
      <c r="D8" s="259" t="s">
        <v>2132</v>
      </c>
      <c r="E8" s="259">
        <v>-1.853824E-3</v>
      </c>
      <c r="F8" s="259">
        <v>0.86916717799999998</v>
      </c>
      <c r="G8" s="259"/>
      <c r="H8" s="259">
        <v>-9.1744019999999999E-3</v>
      </c>
      <c r="I8" s="259" t="s">
        <v>2132</v>
      </c>
      <c r="J8" s="259">
        <v>0.65349246699999997</v>
      </c>
      <c r="K8" s="10"/>
    </row>
    <row r="9" spans="1:11" x14ac:dyDescent="0.25">
      <c r="A9" s="10"/>
      <c r="B9" s="213" t="s">
        <v>2130</v>
      </c>
      <c r="C9" s="23">
        <v>102</v>
      </c>
      <c r="D9" s="217" t="s">
        <v>2136</v>
      </c>
      <c r="E9" s="78">
        <v>3.4348542499999999</v>
      </c>
      <c r="F9" s="78">
        <v>1.2779600000000001E-4</v>
      </c>
      <c r="G9" s="78" t="s">
        <v>2121</v>
      </c>
      <c r="H9" s="78">
        <v>0.12847977199999999</v>
      </c>
      <c r="I9" s="26">
        <f t="shared" si="0"/>
        <v>12.847977199999999</v>
      </c>
      <c r="J9" s="78">
        <v>0.90538252799999996</v>
      </c>
      <c r="K9" s="10"/>
    </row>
    <row r="10" spans="1:11" x14ac:dyDescent="0.25">
      <c r="A10" s="10"/>
      <c r="B10" s="213" t="s">
        <v>2131</v>
      </c>
      <c r="C10" s="23">
        <v>93</v>
      </c>
      <c r="D10" s="217" t="s">
        <v>2136</v>
      </c>
      <c r="E10" s="78">
        <v>2.1276042849999999</v>
      </c>
      <c r="F10" s="78">
        <v>6.2049219999999999E-3</v>
      </c>
      <c r="G10" s="78" t="s">
        <v>2121</v>
      </c>
      <c r="H10" s="78">
        <v>6.9307931000000003E-2</v>
      </c>
      <c r="I10" s="26">
        <f t="shared" si="0"/>
        <v>6.9307931000000007</v>
      </c>
      <c r="J10" s="78">
        <v>0.84545704899999996</v>
      </c>
      <c r="K10" s="10"/>
    </row>
    <row r="11" spans="1:11" x14ac:dyDescent="0.25">
      <c r="A11" s="10"/>
      <c r="B11" s="213" t="s">
        <v>2124</v>
      </c>
      <c r="C11" s="23">
        <v>100</v>
      </c>
      <c r="D11" s="78" t="s">
        <v>2132</v>
      </c>
      <c r="E11" s="78">
        <v>-0.28805337800000003</v>
      </c>
      <c r="F11" s="78">
        <v>0.70192032800000004</v>
      </c>
      <c r="G11" s="78"/>
      <c r="H11" s="78">
        <v>-8.6875330000000008E-3</v>
      </c>
      <c r="I11" s="78" t="s">
        <v>2132</v>
      </c>
      <c r="J11" s="78">
        <v>0.344640161</v>
      </c>
      <c r="K11" s="10"/>
    </row>
    <row r="12" spans="1:11" x14ac:dyDescent="0.25">
      <c r="A12" s="10"/>
      <c r="B12" s="256" t="s">
        <v>2123</v>
      </c>
      <c r="C12" s="257">
        <v>100</v>
      </c>
      <c r="D12" s="259" t="s">
        <v>2132</v>
      </c>
      <c r="E12" s="259">
        <v>-1.955254E-3</v>
      </c>
      <c r="F12" s="259">
        <v>0.854134163</v>
      </c>
      <c r="G12" s="259"/>
      <c r="H12" s="259">
        <v>-9.8539490000000007E-3</v>
      </c>
      <c r="I12" s="259" t="s">
        <v>2132</v>
      </c>
      <c r="J12" s="259">
        <v>0.909496847</v>
      </c>
      <c r="K12" s="10"/>
    </row>
    <row r="13" spans="1:11" x14ac:dyDescent="0.25">
      <c r="A13" s="10"/>
      <c r="B13" s="213" t="s">
        <v>2134</v>
      </c>
      <c r="C13" s="23">
        <v>89</v>
      </c>
      <c r="D13" s="217" t="s">
        <v>2136</v>
      </c>
      <c r="E13" s="78">
        <v>7.1471932000000002E-2</v>
      </c>
      <c r="F13" s="78">
        <v>9.6750484999999997E-2</v>
      </c>
      <c r="G13" s="78" t="s">
        <v>2499</v>
      </c>
      <c r="H13" s="78">
        <v>2.0250391E-2</v>
      </c>
      <c r="I13" s="26">
        <f t="shared" si="0"/>
        <v>2.0250390999999999</v>
      </c>
      <c r="J13" s="78">
        <v>0.947878428</v>
      </c>
      <c r="K13" s="10"/>
    </row>
    <row r="14" spans="1:11" x14ac:dyDescent="0.25">
      <c r="A14" s="10"/>
      <c r="B14" s="213" t="s">
        <v>2135</v>
      </c>
      <c r="C14" s="23">
        <v>102</v>
      </c>
      <c r="D14" s="78" t="s">
        <v>2132</v>
      </c>
      <c r="E14" s="78">
        <v>0.27903169</v>
      </c>
      <c r="F14" s="78">
        <v>0.12154308599999999</v>
      </c>
      <c r="G14" s="78"/>
      <c r="H14" s="78">
        <v>1.404328E-2</v>
      </c>
      <c r="I14" s="78" t="s">
        <v>2132</v>
      </c>
      <c r="J14" s="78">
        <v>0.82336905800000004</v>
      </c>
      <c r="K14" s="10"/>
    </row>
    <row r="15" spans="1:11" x14ac:dyDescent="0.25">
      <c r="A15" s="10"/>
      <c r="B15" s="10"/>
      <c r="C15" s="43"/>
      <c r="D15" s="10"/>
      <c r="E15" s="10"/>
      <c r="F15" s="10"/>
      <c r="G15" s="10"/>
      <c r="H15" s="10"/>
      <c r="I15" s="10"/>
      <c r="J15" s="10"/>
      <c r="K15" s="10"/>
    </row>
    <row r="17" spans="1:11" ht="75" x14ac:dyDescent="0.25">
      <c r="A17" s="10"/>
      <c r="B17" s="262" t="s">
        <v>2517</v>
      </c>
      <c r="C17" s="262" t="s">
        <v>2497</v>
      </c>
      <c r="D17" s="263" t="s">
        <v>2137</v>
      </c>
      <c r="E17" s="262" t="s">
        <v>2498</v>
      </c>
      <c r="F17" s="263" t="s">
        <v>2518</v>
      </c>
      <c r="G17" s="262" t="s">
        <v>2665</v>
      </c>
      <c r="H17" s="263" t="s">
        <v>2519</v>
      </c>
      <c r="I17" s="262" t="s">
        <v>2119</v>
      </c>
      <c r="J17" s="262" t="s">
        <v>2117</v>
      </c>
      <c r="K17" s="10"/>
    </row>
    <row r="18" spans="1:11" x14ac:dyDescent="0.25">
      <c r="A18" s="10"/>
      <c r="B18" s="256" t="s">
        <v>2122</v>
      </c>
      <c r="C18" s="257">
        <v>106</v>
      </c>
      <c r="D18" s="258" t="s">
        <v>2136</v>
      </c>
      <c r="E18" s="259">
        <v>9.1450635200000008</v>
      </c>
      <c r="F18" s="259">
        <v>1.9933360000000001E-2</v>
      </c>
      <c r="G18" s="259" t="s">
        <v>2121</v>
      </c>
      <c r="H18" s="259">
        <v>4.1872066999999999E-2</v>
      </c>
      <c r="I18" s="260">
        <f>100*H18</f>
        <v>4.1872066999999999</v>
      </c>
      <c r="J18" s="259">
        <v>0.417839872</v>
      </c>
      <c r="K18" s="10"/>
    </row>
    <row r="19" spans="1:11" x14ac:dyDescent="0.25">
      <c r="A19" s="10"/>
      <c r="B19" s="256" t="s">
        <v>2125</v>
      </c>
      <c r="C19" s="257">
        <v>106</v>
      </c>
      <c r="D19" s="258" t="s">
        <v>2136</v>
      </c>
      <c r="E19" s="259">
        <v>6.0514410000000003E-3</v>
      </c>
      <c r="F19" s="259">
        <v>9.5002690000000004E-3</v>
      </c>
      <c r="G19" s="259" t="s">
        <v>2121</v>
      </c>
      <c r="H19" s="259">
        <v>5.3908767000000003E-2</v>
      </c>
      <c r="I19" s="260">
        <f t="shared" ref="I19:I29" si="1">100*H19</f>
        <v>5.3908767000000006</v>
      </c>
      <c r="J19" s="259">
        <v>0.65937978699999999</v>
      </c>
      <c r="K19" s="10"/>
    </row>
    <row r="20" spans="1:11" x14ac:dyDescent="0.25">
      <c r="A20" s="10"/>
      <c r="B20" s="256" t="s">
        <v>2515</v>
      </c>
      <c r="C20" s="257">
        <v>102</v>
      </c>
      <c r="D20" s="258" t="s">
        <v>2136</v>
      </c>
      <c r="E20" s="259">
        <v>1.139271924</v>
      </c>
      <c r="F20" s="259">
        <v>1.0291501E-2</v>
      </c>
      <c r="G20" s="259" t="s">
        <v>2121</v>
      </c>
      <c r="H20" s="259">
        <v>5.4664267000000002E-2</v>
      </c>
      <c r="I20" s="260">
        <f t="shared" si="1"/>
        <v>5.4664267000000004</v>
      </c>
      <c r="J20" s="259">
        <v>0.89422460999999998</v>
      </c>
      <c r="K20" s="10"/>
    </row>
    <row r="21" spans="1:11" x14ac:dyDescent="0.25">
      <c r="A21" s="10"/>
      <c r="B21" s="256" t="s">
        <v>2126</v>
      </c>
      <c r="C21" s="257">
        <v>95</v>
      </c>
      <c r="D21" s="259" t="s">
        <v>2132</v>
      </c>
      <c r="E21" s="259">
        <v>0.191819141</v>
      </c>
      <c r="F21" s="259">
        <v>0.26999284299999998</v>
      </c>
      <c r="G21" s="261"/>
      <c r="H21" s="259">
        <v>2.455835E-3</v>
      </c>
      <c r="I21" s="259" t="s">
        <v>2132</v>
      </c>
      <c r="J21" s="259">
        <v>0.944061135</v>
      </c>
      <c r="K21" s="10"/>
    </row>
    <row r="22" spans="1:11" x14ac:dyDescent="0.25">
      <c r="A22" s="10"/>
      <c r="B22" s="256" t="s">
        <v>2127</v>
      </c>
      <c r="C22" s="257">
        <v>95</v>
      </c>
      <c r="D22" s="259" t="s">
        <v>2132</v>
      </c>
      <c r="E22" s="259">
        <v>-1.6706934999999999E-2</v>
      </c>
      <c r="F22" s="259">
        <v>0.724736402</v>
      </c>
      <c r="G22" s="259"/>
      <c r="H22" s="259">
        <v>-9.398666E-3</v>
      </c>
      <c r="I22" s="259" t="s">
        <v>2132</v>
      </c>
      <c r="J22" s="259">
        <v>0.453932206</v>
      </c>
      <c r="K22" s="10"/>
    </row>
    <row r="23" spans="1:11" x14ac:dyDescent="0.25">
      <c r="A23" s="10"/>
      <c r="B23" s="256" t="s">
        <v>2128</v>
      </c>
      <c r="C23" s="257">
        <v>108</v>
      </c>
      <c r="D23" s="259" t="s">
        <v>2132</v>
      </c>
      <c r="E23" s="259">
        <v>0.15155063099999999</v>
      </c>
      <c r="F23" s="259">
        <v>0.85338771000000002</v>
      </c>
      <c r="G23" s="259"/>
      <c r="H23" s="259">
        <v>-9.1072670000000005E-3</v>
      </c>
      <c r="I23" s="259" t="s">
        <v>2132</v>
      </c>
      <c r="J23" s="259">
        <v>0.80585632600000001</v>
      </c>
      <c r="K23" s="10"/>
    </row>
    <row r="24" spans="1:11" x14ac:dyDescent="0.25">
      <c r="A24" s="10"/>
      <c r="B24" s="256" t="s">
        <v>2129</v>
      </c>
      <c r="C24" s="257">
        <v>108</v>
      </c>
      <c r="D24" s="259" t="s">
        <v>2132</v>
      </c>
      <c r="E24" s="259">
        <v>-2.5245350000000001E-3</v>
      </c>
      <c r="F24" s="259">
        <v>0.82392990399999999</v>
      </c>
      <c r="G24" s="259"/>
      <c r="H24" s="259">
        <v>-8.960427E-3</v>
      </c>
      <c r="I24" s="259" t="s">
        <v>2132</v>
      </c>
      <c r="J24" s="259">
        <v>0.64101138199999996</v>
      </c>
      <c r="K24" s="10"/>
    </row>
    <row r="25" spans="1:11" x14ac:dyDescent="0.25">
      <c r="A25" s="10"/>
      <c r="B25" s="256" t="s">
        <v>2130</v>
      </c>
      <c r="C25" s="257">
        <v>102</v>
      </c>
      <c r="D25" s="258" t="s">
        <v>2136</v>
      </c>
      <c r="E25" s="259">
        <v>3.514408516</v>
      </c>
      <c r="F25" s="259">
        <v>1.0219500000000001E-4</v>
      </c>
      <c r="G25" s="259" t="s">
        <v>2121</v>
      </c>
      <c r="H25" s="259">
        <v>0.132165119</v>
      </c>
      <c r="I25" s="260">
        <f t="shared" si="1"/>
        <v>13.2165119</v>
      </c>
      <c r="J25" s="259">
        <v>0.90617476699999999</v>
      </c>
      <c r="K25" s="10"/>
    </row>
    <row r="26" spans="1:11" x14ac:dyDescent="0.25">
      <c r="A26" s="10"/>
      <c r="B26" s="256" t="s">
        <v>2131</v>
      </c>
      <c r="C26" s="257">
        <v>93</v>
      </c>
      <c r="D26" s="258" t="s">
        <v>2136</v>
      </c>
      <c r="E26" s="259">
        <v>2.265361457</v>
      </c>
      <c r="F26" s="259">
        <v>3.3750410000000001E-3</v>
      </c>
      <c r="G26" s="259" t="s">
        <v>2121</v>
      </c>
      <c r="H26" s="259">
        <v>8.0580547000000002E-2</v>
      </c>
      <c r="I26" s="260">
        <f t="shared" si="1"/>
        <v>8.0580546999999996</v>
      </c>
      <c r="J26" s="259">
        <v>0.82936684599999999</v>
      </c>
      <c r="K26" s="10"/>
    </row>
    <row r="27" spans="1:11" x14ac:dyDescent="0.25">
      <c r="A27" s="10"/>
      <c r="B27" s="256" t="s">
        <v>2124</v>
      </c>
      <c r="C27" s="257">
        <v>100</v>
      </c>
      <c r="D27" s="259" t="s">
        <v>2132</v>
      </c>
      <c r="E27" s="259">
        <v>-0.236793108</v>
      </c>
      <c r="F27" s="259">
        <v>0.75629925099999995</v>
      </c>
      <c r="G27" s="259"/>
      <c r="H27" s="259">
        <v>-9.2066769999999999E-3</v>
      </c>
      <c r="I27" s="259" t="s">
        <v>2132</v>
      </c>
      <c r="J27" s="259">
        <v>0.34205280799999999</v>
      </c>
      <c r="K27" s="10"/>
    </row>
    <row r="28" spans="1:11" x14ac:dyDescent="0.25">
      <c r="A28" s="10"/>
      <c r="B28" s="256" t="s">
        <v>2123</v>
      </c>
      <c r="C28" s="257">
        <v>100</v>
      </c>
      <c r="D28" s="259" t="s">
        <v>2132</v>
      </c>
      <c r="E28" s="259">
        <v>-2.0060600000000001E-4</v>
      </c>
      <c r="F28" s="259">
        <v>0.985079343</v>
      </c>
      <c r="G28" s="259"/>
      <c r="H28" s="259">
        <v>-1.0200458000000001E-2</v>
      </c>
      <c r="I28" s="259" t="s">
        <v>2132</v>
      </c>
      <c r="J28" s="259">
        <v>0.90629104199999999</v>
      </c>
      <c r="K28" s="10"/>
    </row>
    <row r="29" spans="1:11" x14ac:dyDescent="0.25">
      <c r="A29" s="10"/>
      <c r="B29" s="256" t="s">
        <v>2134</v>
      </c>
      <c r="C29" s="257">
        <v>89</v>
      </c>
      <c r="D29" s="259" t="s">
        <v>2132</v>
      </c>
      <c r="E29" s="259">
        <v>6.7236673999999996E-2</v>
      </c>
      <c r="F29" s="259">
        <v>0.10988773</v>
      </c>
      <c r="G29" s="259"/>
      <c r="H29" s="259">
        <v>1.7954479999999998E-2</v>
      </c>
      <c r="I29" s="260">
        <f t="shared" si="1"/>
        <v>1.7954479999999999</v>
      </c>
      <c r="J29" s="259">
        <v>0.94313138399999996</v>
      </c>
      <c r="K29" s="10"/>
    </row>
    <row r="30" spans="1:11" x14ac:dyDescent="0.25">
      <c r="A30" s="10"/>
      <c r="B30" s="256" t="s">
        <v>2135</v>
      </c>
      <c r="C30" s="257">
        <v>102</v>
      </c>
      <c r="D30" s="259" t="s">
        <v>2132</v>
      </c>
      <c r="E30" s="259">
        <v>0.27622706000000002</v>
      </c>
      <c r="F30" s="259">
        <v>0.120565994</v>
      </c>
      <c r="G30" s="259"/>
      <c r="H30" s="259">
        <v>1.4168419999999999E-2</v>
      </c>
      <c r="I30" s="259" t="s">
        <v>2132</v>
      </c>
      <c r="J30" s="259">
        <v>0.81234281699999999</v>
      </c>
      <c r="K30" s="10"/>
    </row>
    <row r="31" spans="1:11" x14ac:dyDescent="0.25">
      <c r="A31" s="10"/>
      <c r="B31" s="10"/>
      <c r="C31" s="43"/>
      <c r="D31" s="10"/>
      <c r="E31" s="10"/>
      <c r="F31" s="10"/>
      <c r="G31" s="10"/>
      <c r="H31" s="10"/>
      <c r="I31" s="10"/>
      <c r="J31" s="10"/>
      <c r="K31" s="10"/>
    </row>
    <row r="33" spans="1:1" x14ac:dyDescent="0.25">
      <c r="A33" s="273"/>
    </row>
    <row r="34" spans="1:1" x14ac:dyDescent="0.25">
      <c r="A34" s="273"/>
    </row>
    <row r="35" spans="1:1" x14ac:dyDescent="0.25">
      <c r="A35" s="273"/>
    </row>
    <row r="36" spans="1:1" x14ac:dyDescent="0.25">
      <c r="A36" s="273"/>
    </row>
    <row r="37" spans="1:1" x14ac:dyDescent="0.25">
      <c r="A37" s="273"/>
    </row>
    <row r="38" spans="1:1" x14ac:dyDescent="0.25">
      <c r="A38" s="273"/>
    </row>
    <row r="39" spans="1:1" x14ac:dyDescent="0.25">
      <c r="A39" s="273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7"/>
  <sheetViews>
    <sheetView workbookViewId="0">
      <selection activeCell="A8" sqref="A8"/>
    </sheetView>
  </sheetViews>
  <sheetFormatPr defaultRowHeight="15" x14ac:dyDescent="0.25"/>
  <cols>
    <col min="1" max="1" width="4.7109375" customWidth="1"/>
    <col min="2" max="2" width="11.85546875" customWidth="1"/>
    <col min="3" max="3" width="19.85546875" customWidth="1"/>
    <col min="4" max="4" width="13.7109375" customWidth="1"/>
    <col min="5" max="5" width="16.140625" customWidth="1"/>
    <col min="6" max="6" width="17.28515625" customWidth="1"/>
    <col min="7" max="7" width="18.5703125" customWidth="1"/>
    <col min="8" max="8" width="11.28515625" customWidth="1"/>
    <col min="9" max="9" width="3.7109375" customWidth="1"/>
    <col min="13" max="13" width="13.28515625" customWidth="1"/>
  </cols>
  <sheetData>
    <row r="1" spans="1:20" s="23" customFormat="1" ht="55.9" customHeight="1" x14ac:dyDescent="0.25">
      <c r="A1" s="10"/>
      <c r="B1" s="214" t="s">
        <v>2648</v>
      </c>
      <c r="C1" s="214" t="s">
        <v>2649</v>
      </c>
      <c r="D1" s="214" t="s">
        <v>2653</v>
      </c>
      <c r="E1" s="214" t="s">
        <v>2646</v>
      </c>
      <c r="F1" s="214" t="s">
        <v>2652</v>
      </c>
      <c r="G1" s="214" t="s">
        <v>2663</v>
      </c>
      <c r="H1" s="214" t="s">
        <v>2647</v>
      </c>
      <c r="I1" s="214"/>
    </row>
    <row r="2" spans="1:20" x14ac:dyDescent="0.25">
      <c r="A2" s="10"/>
      <c r="B2" s="269">
        <v>1</v>
      </c>
      <c r="C2" s="269" t="s">
        <v>846</v>
      </c>
      <c r="D2" s="269" t="s">
        <v>2642</v>
      </c>
      <c r="E2" s="269">
        <v>602</v>
      </c>
      <c r="F2" s="269">
        <v>445</v>
      </c>
      <c r="G2" s="269">
        <v>289</v>
      </c>
      <c r="H2" s="269">
        <v>231</v>
      </c>
      <c r="I2" s="10"/>
    </row>
    <row r="3" spans="1:20" x14ac:dyDescent="0.25">
      <c r="A3" s="10"/>
      <c r="B3" s="269">
        <v>2</v>
      </c>
      <c r="C3" s="269" t="s">
        <v>845</v>
      </c>
      <c r="D3" s="269" t="s">
        <v>2643</v>
      </c>
      <c r="E3" s="269">
        <v>689</v>
      </c>
      <c r="F3" s="269">
        <v>465</v>
      </c>
      <c r="G3" s="269">
        <v>310</v>
      </c>
      <c r="H3" s="269">
        <v>287</v>
      </c>
      <c r="I3" s="10"/>
      <c r="Q3" s="268"/>
      <c r="T3" s="268"/>
    </row>
    <row r="4" spans="1:20" x14ac:dyDescent="0.25">
      <c r="A4" s="10"/>
      <c r="B4" s="269">
        <v>3</v>
      </c>
      <c r="C4" s="269" t="s">
        <v>2650</v>
      </c>
      <c r="D4" s="269" t="s">
        <v>2644</v>
      </c>
      <c r="E4" s="269">
        <v>2483</v>
      </c>
      <c r="F4" s="269">
        <v>788</v>
      </c>
      <c r="G4" s="269">
        <v>140</v>
      </c>
      <c r="H4" s="269">
        <v>2067</v>
      </c>
      <c r="I4" s="10"/>
      <c r="Q4" s="268"/>
      <c r="T4" s="268"/>
    </row>
    <row r="5" spans="1:20" x14ac:dyDescent="0.25">
      <c r="A5" s="10"/>
      <c r="B5" s="269">
        <v>4</v>
      </c>
      <c r="C5" s="269" t="s">
        <v>1016</v>
      </c>
      <c r="D5" s="269" t="s">
        <v>2643</v>
      </c>
      <c r="E5" s="269">
        <v>1422</v>
      </c>
      <c r="F5" s="269">
        <v>194</v>
      </c>
      <c r="G5" s="269">
        <v>62</v>
      </c>
      <c r="H5" s="269">
        <v>1307</v>
      </c>
      <c r="I5" s="10"/>
      <c r="Q5" s="268"/>
      <c r="T5" s="268"/>
    </row>
    <row r="6" spans="1:20" x14ac:dyDescent="0.25">
      <c r="A6" s="10"/>
      <c r="B6" s="269">
        <v>5</v>
      </c>
      <c r="C6" s="269" t="s">
        <v>2651</v>
      </c>
      <c r="D6" s="269" t="s">
        <v>2645</v>
      </c>
      <c r="E6" s="269">
        <v>1890</v>
      </c>
      <c r="F6" s="269">
        <v>336</v>
      </c>
      <c r="G6" s="269">
        <v>75</v>
      </c>
      <c r="H6" s="269">
        <v>1669</v>
      </c>
      <c r="I6" s="10"/>
      <c r="Q6" s="268"/>
      <c r="T6" s="268"/>
    </row>
    <row r="7" spans="1:20" x14ac:dyDescent="0.25">
      <c r="A7" s="10"/>
      <c r="B7" s="10"/>
      <c r="C7" s="10"/>
      <c r="D7" s="10"/>
      <c r="E7" s="10"/>
      <c r="F7" s="10"/>
      <c r="G7" s="10"/>
      <c r="H7" s="10"/>
      <c r="I7" s="10"/>
      <c r="Q7" s="268"/>
      <c r="T7" s="2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A12" sqref="A12"/>
    </sheetView>
  </sheetViews>
  <sheetFormatPr defaultRowHeight="15" x14ac:dyDescent="0.25"/>
  <cols>
    <col min="1" max="1" width="3.5703125" customWidth="1"/>
    <col min="2" max="2" width="33.7109375" customWidth="1"/>
    <col min="3" max="3" width="16.42578125" customWidth="1"/>
    <col min="4" max="4" width="19.85546875" customWidth="1"/>
    <col min="5" max="5" width="18.28515625" customWidth="1"/>
    <col min="6" max="6" width="2" customWidth="1"/>
    <col min="7" max="7" width="18.5703125" customWidth="1"/>
    <col min="8" max="8" width="3.85546875" customWidth="1"/>
  </cols>
  <sheetData>
    <row r="1" spans="1:8" ht="56.25" x14ac:dyDescent="0.25">
      <c r="A1" s="10"/>
      <c r="B1" s="214" t="s">
        <v>2516</v>
      </c>
      <c r="C1" s="214" t="s">
        <v>2497</v>
      </c>
      <c r="D1" s="212" t="s">
        <v>2117</v>
      </c>
      <c r="E1" s="240" t="s">
        <v>2501</v>
      </c>
      <c r="F1" s="133" t="s">
        <v>2503</v>
      </c>
      <c r="G1" s="241" t="s">
        <v>2502</v>
      </c>
      <c r="H1" s="10"/>
    </row>
    <row r="2" spans="1:8" x14ac:dyDescent="0.25">
      <c r="A2" s="10"/>
      <c r="B2" s="249" t="s">
        <v>2116</v>
      </c>
      <c r="C2" s="250">
        <v>108</v>
      </c>
      <c r="D2" s="251">
        <v>0.96713377550528001</v>
      </c>
      <c r="E2" s="252">
        <v>0.92297912327742304</v>
      </c>
      <c r="F2" s="253" t="s">
        <v>2503</v>
      </c>
      <c r="G2" s="254">
        <v>0.984701741442636</v>
      </c>
      <c r="H2" s="10"/>
    </row>
    <row r="3" spans="1:8" x14ac:dyDescent="0.25">
      <c r="A3" s="10"/>
      <c r="B3" s="185" t="s">
        <v>2504</v>
      </c>
      <c r="C3" s="187">
        <v>108</v>
      </c>
      <c r="D3" s="243">
        <v>0.97068732167055705</v>
      </c>
      <c r="E3" s="244">
        <v>0.93095766987538098</v>
      </c>
      <c r="F3" s="247" t="s">
        <v>2503</v>
      </c>
      <c r="G3" s="245">
        <v>0.98667684992422</v>
      </c>
      <c r="H3" s="10"/>
    </row>
    <row r="4" spans="1:8" x14ac:dyDescent="0.25">
      <c r="A4" s="10"/>
      <c r="B4" s="249" t="s">
        <v>2115</v>
      </c>
      <c r="C4" s="250">
        <v>98</v>
      </c>
      <c r="D4" s="251">
        <v>0.90726407898648098</v>
      </c>
      <c r="E4" s="252">
        <v>0.72129808411934204</v>
      </c>
      <c r="F4" s="253" t="s">
        <v>2503</v>
      </c>
      <c r="G4" s="254">
        <v>0.95675042024721102</v>
      </c>
      <c r="H4" s="10"/>
    </row>
    <row r="5" spans="1:8" x14ac:dyDescent="0.25">
      <c r="A5" s="10"/>
      <c r="B5" s="185" t="s">
        <v>2505</v>
      </c>
      <c r="C5" s="187">
        <v>98</v>
      </c>
      <c r="D5" s="243">
        <v>0.93393456783385498</v>
      </c>
      <c r="E5" s="244">
        <v>0.81552425814724006</v>
      </c>
      <c r="F5" s="247" t="s">
        <v>2503</v>
      </c>
      <c r="G5" s="245">
        <v>0.96990316502489904</v>
      </c>
      <c r="H5" s="10"/>
    </row>
    <row r="6" spans="1:8" x14ac:dyDescent="0.25">
      <c r="A6" s="10"/>
      <c r="B6" s="185" t="s">
        <v>2139</v>
      </c>
      <c r="C6" s="187">
        <v>102</v>
      </c>
      <c r="D6" s="243">
        <v>0.90697878401191101</v>
      </c>
      <c r="E6" s="244">
        <v>0.71765640919753404</v>
      </c>
      <c r="F6" s="247" t="s">
        <v>2503</v>
      </c>
      <c r="G6" s="245">
        <v>0.95331893143345903</v>
      </c>
      <c r="H6" s="10"/>
    </row>
    <row r="7" spans="1:8" x14ac:dyDescent="0.25">
      <c r="A7" s="10"/>
      <c r="B7" s="249" t="s">
        <v>2112</v>
      </c>
      <c r="C7" s="250">
        <v>95</v>
      </c>
      <c r="D7" s="251">
        <v>0.98864771823378705</v>
      </c>
      <c r="E7" s="252">
        <v>0.97234889725990004</v>
      </c>
      <c r="F7" s="253" t="s">
        <v>2503</v>
      </c>
      <c r="G7" s="254">
        <v>0.99534410022850095</v>
      </c>
      <c r="H7" s="255"/>
    </row>
    <row r="8" spans="1:8" x14ac:dyDescent="0.25">
      <c r="A8" s="10"/>
      <c r="B8" t="s">
        <v>2506</v>
      </c>
      <c r="C8" s="187">
        <v>95</v>
      </c>
      <c r="D8" s="243">
        <v>0.94393345568171905</v>
      </c>
      <c r="E8" s="244">
        <v>0.83504301001577497</v>
      </c>
      <c r="F8" s="247" t="s">
        <v>2503</v>
      </c>
      <c r="G8" s="245">
        <v>0.97334109248152501</v>
      </c>
      <c r="H8" s="10"/>
    </row>
    <row r="9" spans="1:8" x14ac:dyDescent="0.25">
      <c r="A9" s="10"/>
      <c r="B9" s="185" t="s">
        <v>2114</v>
      </c>
      <c r="C9" s="187">
        <v>108</v>
      </c>
      <c r="D9" s="243">
        <v>0.81986363130201501</v>
      </c>
      <c r="E9" s="244">
        <v>0.49604970381025398</v>
      </c>
      <c r="F9" s="247" t="s">
        <v>2503</v>
      </c>
      <c r="G9" s="245">
        <v>0.91877869014841396</v>
      </c>
      <c r="H9" s="10"/>
    </row>
    <row r="10" spans="1:8" x14ac:dyDescent="0.25">
      <c r="A10" s="10"/>
      <c r="B10" s="185" t="s">
        <v>2113</v>
      </c>
      <c r="C10" s="187">
        <v>106</v>
      </c>
      <c r="D10" s="242">
        <v>0.3225249</v>
      </c>
      <c r="E10" s="248">
        <v>9.9999999999999995E-8</v>
      </c>
      <c r="F10" s="247" t="s">
        <v>2503</v>
      </c>
      <c r="G10" s="246">
        <v>0.61241420000000002</v>
      </c>
      <c r="H10" s="10"/>
    </row>
    <row r="11" spans="1:8" x14ac:dyDescent="0.25">
      <c r="A11" s="10"/>
      <c r="B11" s="10"/>
      <c r="C11" s="10"/>
      <c r="D11" s="10"/>
      <c r="E11" s="10"/>
      <c r="F11" s="10"/>
      <c r="G11" s="10"/>
      <c r="H11" s="1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Content</vt:lpstr>
      <vt:lpstr>S1_Populations</vt:lpstr>
      <vt:lpstr>S2_FCM</vt:lpstr>
      <vt:lpstr>S3_2n_2C_GC_Achen_Stom</vt:lpstr>
      <vt:lpstr>S4_Primers</vt:lpstr>
      <vt:lpstr>S5_Sequence_No</vt:lpstr>
      <vt:lpstr>S6_Regression models</vt:lpstr>
      <vt:lpstr>S7_Paritions_information</vt:lpstr>
      <vt:lpstr>S8_Phylog Signal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Zdenek Kaplan</cp:lastModifiedBy>
  <cp:lastPrinted>2020-01-22T16:06:37Z</cp:lastPrinted>
  <dcterms:created xsi:type="dcterms:W3CDTF">2018-11-06T05:48:04Z</dcterms:created>
  <dcterms:modified xsi:type="dcterms:W3CDTF">2023-02-26T16:59:23Z</dcterms:modified>
</cp:coreProperties>
</file>